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OK\"/>
    </mc:Choice>
  </mc:AlternateContent>
  <bookViews>
    <workbookView xWindow="0" yWindow="0" windowWidth="24000" windowHeight="9750"/>
  </bookViews>
  <sheets>
    <sheet name="公式予選（TT①）" sheetId="4" r:id="rId1"/>
    <sheet name="公式予選（TT②）" sheetId="3" r:id="rId2"/>
    <sheet name="公式予選-総合結果表" sheetId="2" r:id="rId3"/>
  </sheets>
  <externalReferences>
    <externalReference r:id="rId4"/>
  </externalReferences>
  <definedNames>
    <definedName name="_xlnm.Print_Area" localSheetId="0">'公式予選（TT①）'!$A$1:$N$71</definedName>
    <definedName name="_xlnm.Print_Area" localSheetId="1">'公式予選（TT②）'!$A$1:$N$71</definedName>
    <definedName name="_xlnm.Print_Area" localSheetId="2">'公式予選-総合結果表'!$A$1:$N$71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4" l="1"/>
  <c r="A9" i="4"/>
  <c r="J11" i="4" s="1"/>
  <c r="B13" i="4"/>
  <c r="T13" i="4"/>
  <c r="A14" i="4"/>
  <c r="B14" i="4" s="1"/>
  <c r="E14" i="4" s="1"/>
  <c r="T14" i="4"/>
  <c r="A15" i="4"/>
  <c r="B64" i="4"/>
  <c r="F64" i="4"/>
  <c r="I64" i="4"/>
  <c r="A7" i="3"/>
  <c r="A9" i="3"/>
  <c r="J11" i="3" s="1"/>
  <c r="B13" i="3"/>
  <c r="H13" i="3"/>
  <c r="T13" i="3"/>
  <c r="A14" i="3"/>
  <c r="B14" i="3" s="1"/>
  <c r="F14" i="3" s="1"/>
  <c r="Q14" i="3"/>
  <c r="R14" i="3" s="1"/>
  <c r="S14" i="3" s="1"/>
  <c r="B64" i="3"/>
  <c r="F64" i="3"/>
  <c r="I64" i="3"/>
  <c r="A7" i="2"/>
  <c r="A9" i="2"/>
  <c r="J11" i="2" s="1"/>
  <c r="B13" i="2"/>
  <c r="H13" i="2"/>
  <c r="T13" i="2"/>
  <c r="A14" i="2"/>
  <c r="B64" i="2"/>
  <c r="G64" i="2"/>
  <c r="I64" i="2"/>
  <c r="M14" i="4" l="1"/>
  <c r="E13" i="4"/>
  <c r="I13" i="4"/>
  <c r="J13" i="4" s="1"/>
  <c r="Q13" i="4"/>
  <c r="R13" i="4" s="1"/>
  <c r="F13" i="4"/>
  <c r="G13" i="4"/>
  <c r="H13" i="4"/>
  <c r="K13" i="4"/>
  <c r="M13" i="4"/>
  <c r="B15" i="4"/>
  <c r="I15" i="4" s="1"/>
  <c r="J15" i="4" s="1"/>
  <c r="T15" i="4"/>
  <c r="G14" i="4"/>
  <c r="K14" i="4"/>
  <c r="H14" i="4"/>
  <c r="L14" i="4"/>
  <c r="A16" i="4"/>
  <c r="I14" i="4"/>
  <c r="J14" i="4" s="1"/>
  <c r="Q14" i="4"/>
  <c r="R14" i="4" s="1"/>
  <c r="S14" i="4" s="1"/>
  <c r="F14" i="4"/>
  <c r="A15" i="3"/>
  <c r="B15" i="3" s="1"/>
  <c r="I15" i="3" s="1"/>
  <c r="J15" i="3" s="1"/>
  <c r="A16" i="3"/>
  <c r="G14" i="3"/>
  <c r="K14" i="3"/>
  <c r="H14" i="3"/>
  <c r="L14" i="3"/>
  <c r="E14" i="3"/>
  <c r="M14" i="3"/>
  <c r="E13" i="3"/>
  <c r="I13" i="3"/>
  <c r="J13" i="3" s="1"/>
  <c r="Q13" i="3"/>
  <c r="R13" i="3" s="1"/>
  <c r="F13" i="3"/>
  <c r="G13" i="3"/>
  <c r="K13" i="3"/>
  <c r="M13" i="3"/>
  <c r="T14" i="3"/>
  <c r="I14" i="3"/>
  <c r="J14" i="3" s="1"/>
  <c r="B14" i="2"/>
  <c r="I14" i="2" s="1"/>
  <c r="J14" i="2" s="1"/>
  <c r="T14" i="2"/>
  <c r="A15" i="2"/>
  <c r="E13" i="2"/>
  <c r="I13" i="2"/>
  <c r="F13" i="2"/>
  <c r="K13" i="2"/>
  <c r="G13" i="2"/>
  <c r="M13" i="2"/>
  <c r="Q13" i="2"/>
  <c r="R13" i="2" s="1"/>
  <c r="T16" i="4" l="1"/>
  <c r="A17" i="4"/>
  <c r="B16" i="4"/>
  <c r="S13" i="4"/>
  <c r="H15" i="4"/>
  <c r="L15" i="4"/>
  <c r="E15" i="4"/>
  <c r="M15" i="4"/>
  <c r="G15" i="4"/>
  <c r="K15" i="4"/>
  <c r="Q15" i="4"/>
  <c r="R15" i="4" s="1"/>
  <c r="S15" i="4" s="1"/>
  <c r="F15" i="4"/>
  <c r="T15" i="3"/>
  <c r="T16" i="3"/>
  <c r="A17" i="3"/>
  <c r="B16" i="3"/>
  <c r="I16" i="3" s="1"/>
  <c r="J16" i="3" s="1"/>
  <c r="S13" i="3"/>
  <c r="H15" i="3"/>
  <c r="L15" i="3"/>
  <c r="E15" i="3"/>
  <c r="M15" i="3"/>
  <c r="F15" i="3"/>
  <c r="Q15" i="3"/>
  <c r="R15" i="3" s="1"/>
  <c r="S15" i="3" s="1"/>
  <c r="K15" i="3"/>
  <c r="G15" i="3"/>
  <c r="S13" i="2"/>
  <c r="T15" i="2"/>
  <c r="A16" i="2"/>
  <c r="B15" i="2"/>
  <c r="I15" i="2" s="1"/>
  <c r="J15" i="2" s="1"/>
  <c r="H14" i="2"/>
  <c r="L14" i="2"/>
  <c r="E14" i="2"/>
  <c r="M14" i="2"/>
  <c r="F14" i="2"/>
  <c r="Q14" i="2"/>
  <c r="R14" i="2" s="1"/>
  <c r="S14" i="2" s="1"/>
  <c r="K14" i="2"/>
  <c r="G14" i="2"/>
  <c r="A18" i="4" l="1"/>
  <c r="B17" i="4"/>
  <c r="T17" i="4"/>
  <c r="E16" i="4"/>
  <c r="M16" i="4"/>
  <c r="F16" i="4"/>
  <c r="Q16" i="4"/>
  <c r="R16" i="4" s="1"/>
  <c r="S16" i="4" s="1"/>
  <c r="H16" i="4"/>
  <c r="K16" i="4"/>
  <c r="L16" i="4"/>
  <c r="G16" i="4"/>
  <c r="I16" i="4"/>
  <c r="J16" i="4" s="1"/>
  <c r="A18" i="3"/>
  <c r="B17" i="3"/>
  <c r="T17" i="3"/>
  <c r="I17" i="3"/>
  <c r="J17" i="3" s="1"/>
  <c r="E16" i="3"/>
  <c r="M16" i="3"/>
  <c r="F16" i="3"/>
  <c r="Q16" i="3"/>
  <c r="R16" i="3" s="1"/>
  <c r="S16" i="3" s="1"/>
  <c r="G16" i="3"/>
  <c r="K16" i="3"/>
  <c r="L16" i="3"/>
  <c r="H16" i="3"/>
  <c r="E15" i="2"/>
  <c r="M15" i="2"/>
  <c r="F15" i="2"/>
  <c r="Q15" i="2"/>
  <c r="R15" i="2" s="1"/>
  <c r="S15" i="2" s="1"/>
  <c r="G15" i="2"/>
  <c r="K15" i="2"/>
  <c r="L15" i="2"/>
  <c r="H15" i="2"/>
  <c r="A17" i="2"/>
  <c r="B16" i="2"/>
  <c r="T16" i="2"/>
  <c r="F17" i="4" l="1"/>
  <c r="Q17" i="4"/>
  <c r="R17" i="4" s="1"/>
  <c r="S17" i="4" s="1"/>
  <c r="G17" i="4"/>
  <c r="K17" i="4"/>
  <c r="L17" i="4"/>
  <c r="E17" i="4"/>
  <c r="M17" i="4"/>
  <c r="H17" i="4"/>
  <c r="I17" i="4"/>
  <c r="J17" i="4" s="1"/>
  <c r="T18" i="4"/>
  <c r="A19" i="4"/>
  <c r="B18" i="4"/>
  <c r="I18" i="4" s="1"/>
  <c r="J18" i="4" s="1"/>
  <c r="F17" i="3"/>
  <c r="Q17" i="3"/>
  <c r="R17" i="3" s="1"/>
  <c r="S17" i="3" s="1"/>
  <c r="G17" i="3"/>
  <c r="K17" i="3"/>
  <c r="H17" i="3"/>
  <c r="L17" i="3"/>
  <c r="M17" i="3"/>
  <c r="E17" i="3"/>
  <c r="B18" i="3"/>
  <c r="I18" i="3" s="1"/>
  <c r="J18" i="3" s="1"/>
  <c r="T18" i="3"/>
  <c r="A19" i="3"/>
  <c r="F16" i="2"/>
  <c r="Q16" i="2"/>
  <c r="R16" i="2" s="1"/>
  <c r="S16" i="2" s="1"/>
  <c r="G16" i="2"/>
  <c r="K16" i="2"/>
  <c r="H16" i="2"/>
  <c r="L16" i="2"/>
  <c r="M16" i="2"/>
  <c r="E16" i="2"/>
  <c r="B17" i="2"/>
  <c r="I17" i="2"/>
  <c r="J17" i="2" s="1"/>
  <c r="T17" i="2"/>
  <c r="A18" i="2"/>
  <c r="I16" i="2"/>
  <c r="J16" i="2" s="1"/>
  <c r="G18" i="4" l="1"/>
  <c r="K18" i="4"/>
  <c r="F18" i="4"/>
  <c r="L18" i="4"/>
  <c r="H18" i="4"/>
  <c r="M18" i="4"/>
  <c r="Q18" i="4"/>
  <c r="R18" i="4" s="1"/>
  <c r="S18" i="4" s="1"/>
  <c r="E18" i="4"/>
  <c r="B19" i="4"/>
  <c r="A20" i="4"/>
  <c r="I19" i="4"/>
  <c r="J19" i="4" s="1"/>
  <c r="T19" i="4"/>
  <c r="G18" i="3"/>
  <c r="K18" i="3"/>
  <c r="H18" i="3"/>
  <c r="L18" i="3"/>
  <c r="E18" i="3"/>
  <c r="M18" i="3"/>
  <c r="Q18" i="3"/>
  <c r="R18" i="3" s="1"/>
  <c r="S18" i="3" s="1"/>
  <c r="F18" i="3"/>
  <c r="B19" i="3"/>
  <c r="I19" i="3"/>
  <c r="J19" i="3" s="1"/>
  <c r="T19" i="3"/>
  <c r="A20" i="3"/>
  <c r="B18" i="2"/>
  <c r="I18" i="2" s="1"/>
  <c r="J18" i="2" s="1"/>
  <c r="T18" i="2"/>
  <c r="A19" i="2"/>
  <c r="G17" i="2"/>
  <c r="K17" i="2"/>
  <c r="H17" i="2"/>
  <c r="L17" i="2"/>
  <c r="E17" i="2"/>
  <c r="M17" i="2"/>
  <c r="Q17" i="2"/>
  <c r="R17" i="2" s="1"/>
  <c r="F17" i="2"/>
  <c r="H19" i="4" l="1"/>
  <c r="L19" i="4"/>
  <c r="G19" i="4"/>
  <c r="M19" i="4"/>
  <c r="Q19" i="4"/>
  <c r="R19" i="4" s="1"/>
  <c r="S19" i="4" s="1"/>
  <c r="E19" i="4"/>
  <c r="F19" i="4"/>
  <c r="K19" i="4"/>
  <c r="I20" i="4"/>
  <c r="J20" i="4" s="1"/>
  <c r="T20" i="4"/>
  <c r="B20" i="4"/>
  <c r="A21" i="4"/>
  <c r="T20" i="3"/>
  <c r="A21" i="3"/>
  <c r="B20" i="3"/>
  <c r="H19" i="3"/>
  <c r="L19" i="3"/>
  <c r="E19" i="3"/>
  <c r="M19" i="3"/>
  <c r="F19" i="3"/>
  <c r="Q19" i="3"/>
  <c r="R19" i="3" s="1"/>
  <c r="S19" i="3" s="1"/>
  <c r="G19" i="3"/>
  <c r="K19" i="3"/>
  <c r="S17" i="2"/>
  <c r="T19" i="2"/>
  <c r="A20" i="2"/>
  <c r="B19" i="2"/>
  <c r="I19" i="2" s="1"/>
  <c r="J19" i="2" s="1"/>
  <c r="H18" i="2"/>
  <c r="L18" i="2"/>
  <c r="E18" i="2"/>
  <c r="M18" i="2"/>
  <c r="F18" i="2"/>
  <c r="Q18" i="2"/>
  <c r="R18" i="2" s="1"/>
  <c r="S18" i="2" s="1"/>
  <c r="G18" i="2"/>
  <c r="K18" i="2"/>
  <c r="A22" i="4" l="1"/>
  <c r="B21" i="4"/>
  <c r="I21" i="4" s="1"/>
  <c r="J21" i="4" s="1"/>
  <c r="T21" i="4"/>
  <c r="E20" i="4"/>
  <c r="M20" i="4"/>
  <c r="H20" i="4"/>
  <c r="Q20" i="4"/>
  <c r="R20" i="4" s="1"/>
  <c r="S20" i="4" s="1"/>
  <c r="F20" i="4"/>
  <c r="K20" i="4"/>
  <c r="L20" i="4"/>
  <c r="G20" i="4"/>
  <c r="A22" i="3"/>
  <c r="B21" i="3"/>
  <c r="I21" i="3" s="1"/>
  <c r="J21" i="3" s="1"/>
  <c r="T21" i="3"/>
  <c r="E20" i="3"/>
  <c r="M20" i="3"/>
  <c r="F20" i="3"/>
  <c r="Q20" i="3"/>
  <c r="R20" i="3" s="1"/>
  <c r="S20" i="3" s="1"/>
  <c r="G20" i="3"/>
  <c r="K20" i="3"/>
  <c r="H20" i="3"/>
  <c r="L20" i="3"/>
  <c r="I20" i="3"/>
  <c r="J20" i="3" s="1"/>
  <c r="E19" i="2"/>
  <c r="M19" i="2"/>
  <c r="F19" i="2"/>
  <c r="Q19" i="2"/>
  <c r="R19" i="2" s="1"/>
  <c r="S19" i="2" s="1"/>
  <c r="G19" i="2"/>
  <c r="K19" i="2"/>
  <c r="H19" i="2"/>
  <c r="L19" i="2"/>
  <c r="A21" i="2"/>
  <c r="B20" i="2"/>
  <c r="T20" i="2"/>
  <c r="I20" i="2"/>
  <c r="J20" i="2" s="1"/>
  <c r="F21" i="4" l="1"/>
  <c r="Q21" i="4"/>
  <c r="R21" i="4" s="1"/>
  <c r="S21" i="4" s="1"/>
  <c r="E21" i="4"/>
  <c r="K21" i="4"/>
  <c r="G21" i="4"/>
  <c r="L21" i="4"/>
  <c r="H21" i="4"/>
  <c r="M21" i="4"/>
  <c r="T22" i="4"/>
  <c r="A23" i="4"/>
  <c r="B22" i="4"/>
  <c r="I22" i="4"/>
  <c r="J22" i="4" s="1"/>
  <c r="F21" i="3"/>
  <c r="Q21" i="3"/>
  <c r="R21" i="3" s="1"/>
  <c r="S21" i="3" s="1"/>
  <c r="G21" i="3"/>
  <c r="K21" i="3"/>
  <c r="H21" i="3"/>
  <c r="L21" i="3"/>
  <c r="E21" i="3"/>
  <c r="M21" i="3"/>
  <c r="B22" i="3"/>
  <c r="I22" i="3"/>
  <c r="J22" i="3" s="1"/>
  <c r="T22" i="3"/>
  <c r="A23" i="3"/>
  <c r="F20" i="2"/>
  <c r="Q20" i="2"/>
  <c r="R20" i="2" s="1"/>
  <c r="S20" i="2" s="1"/>
  <c r="G20" i="2"/>
  <c r="K20" i="2"/>
  <c r="H20" i="2"/>
  <c r="L20" i="2"/>
  <c r="E20" i="2"/>
  <c r="M20" i="2"/>
  <c r="B21" i="2"/>
  <c r="I21" i="2"/>
  <c r="J21" i="2" s="1"/>
  <c r="T21" i="2"/>
  <c r="A22" i="2"/>
  <c r="G22" i="4" l="1"/>
  <c r="K22" i="4"/>
  <c r="E22" i="4"/>
  <c r="F22" i="4"/>
  <c r="L22" i="4"/>
  <c r="H22" i="4"/>
  <c r="M22" i="4"/>
  <c r="Q22" i="4"/>
  <c r="R22" i="4" s="1"/>
  <c r="S22" i="4" s="1"/>
  <c r="B23" i="4"/>
  <c r="T23" i="4"/>
  <c r="A24" i="4"/>
  <c r="I23" i="4"/>
  <c r="J23" i="4" s="1"/>
  <c r="B23" i="3"/>
  <c r="I23" i="3" s="1"/>
  <c r="J23" i="3" s="1"/>
  <c r="T23" i="3"/>
  <c r="A24" i="3"/>
  <c r="G22" i="3"/>
  <c r="K22" i="3"/>
  <c r="H22" i="3"/>
  <c r="L22" i="3"/>
  <c r="E22" i="3"/>
  <c r="M22" i="3"/>
  <c r="F22" i="3"/>
  <c r="Q22" i="3"/>
  <c r="R22" i="3" s="1"/>
  <c r="S22" i="3" s="1"/>
  <c r="B22" i="2"/>
  <c r="I22" i="2" s="1"/>
  <c r="J22" i="2" s="1"/>
  <c r="T22" i="2"/>
  <c r="A23" i="2"/>
  <c r="G21" i="2"/>
  <c r="K21" i="2"/>
  <c r="H21" i="2"/>
  <c r="L21" i="2"/>
  <c r="E21" i="2"/>
  <c r="M21" i="2"/>
  <c r="F21" i="2"/>
  <c r="Q21" i="2"/>
  <c r="R21" i="2" s="1"/>
  <c r="S21" i="2" s="1"/>
  <c r="T24" i="4" l="1"/>
  <c r="A25" i="4"/>
  <c r="B24" i="4"/>
  <c r="H23" i="4"/>
  <c r="L23" i="4"/>
  <c r="F23" i="4"/>
  <c r="K23" i="4"/>
  <c r="G23" i="4"/>
  <c r="M23" i="4"/>
  <c r="Q23" i="4"/>
  <c r="R23" i="4" s="1"/>
  <c r="S23" i="4" s="1"/>
  <c r="E23" i="4"/>
  <c r="T24" i="3"/>
  <c r="A25" i="3"/>
  <c r="B24" i="3"/>
  <c r="H23" i="3"/>
  <c r="L23" i="3"/>
  <c r="E23" i="3"/>
  <c r="M23" i="3"/>
  <c r="F23" i="3"/>
  <c r="Q23" i="3"/>
  <c r="R23" i="3" s="1"/>
  <c r="S23" i="3" s="1"/>
  <c r="G23" i="3"/>
  <c r="K23" i="3"/>
  <c r="T23" i="2"/>
  <c r="A24" i="2"/>
  <c r="B23" i="2"/>
  <c r="H22" i="2"/>
  <c r="L22" i="2"/>
  <c r="E22" i="2"/>
  <c r="M22" i="2"/>
  <c r="F22" i="2"/>
  <c r="Q22" i="2"/>
  <c r="R22" i="2" s="1"/>
  <c r="S22" i="2" s="1"/>
  <c r="G22" i="2"/>
  <c r="K22" i="2"/>
  <c r="A26" i="4" l="1"/>
  <c r="B25" i="4"/>
  <c r="I25" i="4" s="1"/>
  <c r="J25" i="4" s="1"/>
  <c r="T25" i="4"/>
  <c r="E24" i="4"/>
  <c r="M24" i="4"/>
  <c r="G24" i="4"/>
  <c r="L24" i="4"/>
  <c r="H24" i="4"/>
  <c r="Q24" i="4"/>
  <c r="R24" i="4" s="1"/>
  <c r="S24" i="4" s="1"/>
  <c r="F24" i="4"/>
  <c r="K24" i="4"/>
  <c r="I24" i="4"/>
  <c r="J24" i="4" s="1"/>
  <c r="E24" i="3"/>
  <c r="M24" i="3"/>
  <c r="F24" i="3"/>
  <c r="Q24" i="3"/>
  <c r="R24" i="3" s="1"/>
  <c r="S24" i="3" s="1"/>
  <c r="G24" i="3"/>
  <c r="K24" i="3"/>
  <c r="H24" i="3"/>
  <c r="L24" i="3"/>
  <c r="A26" i="3"/>
  <c r="B25" i="3"/>
  <c r="I25" i="3" s="1"/>
  <c r="J25" i="3" s="1"/>
  <c r="T25" i="3"/>
  <c r="I24" i="3"/>
  <c r="J24" i="3" s="1"/>
  <c r="E23" i="2"/>
  <c r="M23" i="2"/>
  <c r="F23" i="2"/>
  <c r="Q23" i="2"/>
  <c r="R23" i="2" s="1"/>
  <c r="S23" i="2" s="1"/>
  <c r="G23" i="2"/>
  <c r="K23" i="2"/>
  <c r="H23" i="2"/>
  <c r="L23" i="2"/>
  <c r="A25" i="2"/>
  <c r="B24" i="2"/>
  <c r="I24" i="2" s="1"/>
  <c r="J24" i="2" s="1"/>
  <c r="T24" i="2"/>
  <c r="I23" i="2"/>
  <c r="J23" i="2" s="1"/>
  <c r="F25" i="4" l="1"/>
  <c r="Q25" i="4"/>
  <c r="R25" i="4" s="1"/>
  <c r="S25" i="4" s="1"/>
  <c r="H25" i="4"/>
  <c r="M25" i="4"/>
  <c r="E25" i="4"/>
  <c r="K25" i="4"/>
  <c r="G25" i="4"/>
  <c r="L25" i="4"/>
  <c r="B26" i="4"/>
  <c r="I26" i="4"/>
  <c r="J26" i="4" s="1"/>
  <c r="T26" i="4"/>
  <c r="A27" i="4"/>
  <c r="F25" i="3"/>
  <c r="Q25" i="3"/>
  <c r="R25" i="3" s="1"/>
  <c r="S25" i="3" s="1"/>
  <c r="G25" i="3"/>
  <c r="K25" i="3"/>
  <c r="H25" i="3"/>
  <c r="L25" i="3"/>
  <c r="E25" i="3"/>
  <c r="M25" i="3"/>
  <c r="B26" i="3"/>
  <c r="I26" i="3"/>
  <c r="J26" i="3" s="1"/>
  <c r="T26" i="3"/>
  <c r="A27" i="3"/>
  <c r="F24" i="2"/>
  <c r="Q24" i="2"/>
  <c r="R24" i="2" s="1"/>
  <c r="S24" i="2" s="1"/>
  <c r="G24" i="2"/>
  <c r="K24" i="2"/>
  <c r="H24" i="2"/>
  <c r="L24" i="2"/>
  <c r="E24" i="2"/>
  <c r="M24" i="2"/>
  <c r="B25" i="2"/>
  <c r="I25" i="2"/>
  <c r="J25" i="2" s="1"/>
  <c r="T25" i="2"/>
  <c r="A26" i="2"/>
  <c r="B27" i="4" l="1"/>
  <c r="I27" i="4" s="1"/>
  <c r="J27" i="4" s="1"/>
  <c r="T27" i="4"/>
  <c r="A28" i="4"/>
  <c r="G26" i="4"/>
  <c r="K26" i="4"/>
  <c r="Q26" i="4"/>
  <c r="R26" i="4" s="1"/>
  <c r="S26" i="4" s="1"/>
  <c r="E26" i="4"/>
  <c r="F26" i="4"/>
  <c r="L26" i="4"/>
  <c r="H26" i="4"/>
  <c r="M26" i="4"/>
  <c r="B27" i="3"/>
  <c r="I27" i="3" s="1"/>
  <c r="J27" i="3" s="1"/>
  <c r="T27" i="3"/>
  <c r="A28" i="3"/>
  <c r="G26" i="3"/>
  <c r="K26" i="3"/>
  <c r="H26" i="3"/>
  <c r="L26" i="3"/>
  <c r="E26" i="3"/>
  <c r="M26" i="3"/>
  <c r="F26" i="3"/>
  <c r="Q26" i="3"/>
  <c r="R26" i="3" s="1"/>
  <c r="S26" i="3" s="1"/>
  <c r="B26" i="2"/>
  <c r="I26" i="2" s="1"/>
  <c r="J26" i="2" s="1"/>
  <c r="T26" i="2"/>
  <c r="A27" i="2"/>
  <c r="G25" i="2"/>
  <c r="K25" i="2"/>
  <c r="H25" i="2"/>
  <c r="L25" i="2"/>
  <c r="E25" i="2"/>
  <c r="M25" i="2"/>
  <c r="F25" i="2"/>
  <c r="Q25" i="2"/>
  <c r="R25" i="2" s="1"/>
  <c r="S25" i="2" s="1"/>
  <c r="T28" i="4" l="1"/>
  <c r="A29" i="4"/>
  <c r="B28" i="4"/>
  <c r="H27" i="4"/>
  <c r="L27" i="4"/>
  <c r="E27" i="4"/>
  <c r="F27" i="4"/>
  <c r="K27" i="4"/>
  <c r="G27" i="4"/>
  <c r="M27" i="4"/>
  <c r="Q27" i="4"/>
  <c r="R27" i="4" s="1"/>
  <c r="S27" i="4" s="1"/>
  <c r="T28" i="3"/>
  <c r="A29" i="3"/>
  <c r="B28" i="3"/>
  <c r="H27" i="3"/>
  <c r="L27" i="3"/>
  <c r="E27" i="3"/>
  <c r="M27" i="3"/>
  <c r="F27" i="3"/>
  <c r="Q27" i="3"/>
  <c r="R27" i="3" s="1"/>
  <c r="S27" i="3" s="1"/>
  <c r="G27" i="3"/>
  <c r="K27" i="3"/>
  <c r="T27" i="2"/>
  <c r="A28" i="2"/>
  <c r="B27" i="2"/>
  <c r="H26" i="2"/>
  <c r="L26" i="2"/>
  <c r="E26" i="2"/>
  <c r="M26" i="2"/>
  <c r="F26" i="2"/>
  <c r="Q26" i="2"/>
  <c r="R26" i="2" s="1"/>
  <c r="S26" i="2" s="1"/>
  <c r="G26" i="2"/>
  <c r="K26" i="2"/>
  <c r="E28" i="4" l="1"/>
  <c r="M28" i="4"/>
  <c r="F28" i="4"/>
  <c r="K28" i="4"/>
  <c r="G28" i="4"/>
  <c r="L28" i="4"/>
  <c r="H28" i="4"/>
  <c r="Q28" i="4"/>
  <c r="R28" i="4" s="1"/>
  <c r="S28" i="4" s="1"/>
  <c r="A30" i="4"/>
  <c r="T29" i="4"/>
  <c r="B29" i="4"/>
  <c r="I29" i="4"/>
  <c r="J29" i="4" s="1"/>
  <c r="I28" i="4"/>
  <c r="J28" i="4" s="1"/>
  <c r="A30" i="3"/>
  <c r="B29" i="3"/>
  <c r="I29" i="3" s="1"/>
  <c r="J29" i="3" s="1"/>
  <c r="T29" i="3"/>
  <c r="E28" i="3"/>
  <c r="M28" i="3"/>
  <c r="F28" i="3"/>
  <c r="Q28" i="3"/>
  <c r="R28" i="3" s="1"/>
  <c r="S28" i="3" s="1"/>
  <c r="G28" i="3"/>
  <c r="K28" i="3"/>
  <c r="H28" i="3"/>
  <c r="L28" i="3"/>
  <c r="I28" i="3"/>
  <c r="J28" i="3" s="1"/>
  <c r="A29" i="2"/>
  <c r="B28" i="2"/>
  <c r="I28" i="2" s="1"/>
  <c r="J28" i="2" s="1"/>
  <c r="T28" i="2"/>
  <c r="E27" i="2"/>
  <c r="M27" i="2"/>
  <c r="F27" i="2"/>
  <c r="Q27" i="2"/>
  <c r="R27" i="2" s="1"/>
  <c r="S27" i="2" s="1"/>
  <c r="G27" i="2"/>
  <c r="K27" i="2"/>
  <c r="H27" i="2"/>
  <c r="L27" i="2"/>
  <c r="I27" i="2"/>
  <c r="J27" i="2" s="1"/>
  <c r="F29" i="4" l="1"/>
  <c r="Q29" i="4"/>
  <c r="R29" i="4" s="1"/>
  <c r="S29" i="4" s="1"/>
  <c r="G29" i="4"/>
  <c r="L29" i="4"/>
  <c r="H29" i="4"/>
  <c r="M29" i="4"/>
  <c r="E29" i="4"/>
  <c r="K29" i="4"/>
  <c r="A31" i="4"/>
  <c r="B30" i="4"/>
  <c r="I30" i="4" s="1"/>
  <c r="J30" i="4" s="1"/>
  <c r="T30" i="4"/>
  <c r="F29" i="3"/>
  <c r="Q29" i="3"/>
  <c r="R29" i="3" s="1"/>
  <c r="S29" i="3" s="1"/>
  <c r="G29" i="3"/>
  <c r="K29" i="3"/>
  <c r="H29" i="3"/>
  <c r="L29" i="3"/>
  <c r="E29" i="3"/>
  <c r="M29" i="3"/>
  <c r="B30" i="3"/>
  <c r="I30" i="3"/>
  <c r="J30" i="3" s="1"/>
  <c r="T30" i="3"/>
  <c r="A31" i="3"/>
  <c r="F28" i="2"/>
  <c r="Q28" i="2"/>
  <c r="R28" i="2" s="1"/>
  <c r="S28" i="2" s="1"/>
  <c r="G28" i="2"/>
  <c r="K28" i="2"/>
  <c r="L28" i="2"/>
  <c r="E28" i="2"/>
  <c r="M28" i="2"/>
  <c r="H28" i="2"/>
  <c r="B29" i="2"/>
  <c r="I29" i="2"/>
  <c r="J29" i="2" s="1"/>
  <c r="T29" i="2"/>
  <c r="A30" i="2"/>
  <c r="G30" i="4" l="1"/>
  <c r="K30" i="4"/>
  <c r="H30" i="4"/>
  <c r="M30" i="4"/>
  <c r="Q30" i="4"/>
  <c r="R30" i="4" s="1"/>
  <c r="S30" i="4" s="1"/>
  <c r="E30" i="4"/>
  <c r="L30" i="4"/>
  <c r="F30" i="4"/>
  <c r="B31" i="4"/>
  <c r="I31" i="4" s="1"/>
  <c r="J31" i="4" s="1"/>
  <c r="A33" i="4"/>
  <c r="T31" i="4"/>
  <c r="B31" i="3"/>
  <c r="I31" i="3" s="1"/>
  <c r="J31" i="3" s="1"/>
  <c r="T31" i="3"/>
  <c r="A33" i="3"/>
  <c r="G30" i="3"/>
  <c r="K30" i="3"/>
  <c r="H30" i="3"/>
  <c r="L30" i="3"/>
  <c r="E30" i="3"/>
  <c r="M30" i="3"/>
  <c r="F30" i="3"/>
  <c r="Q30" i="3"/>
  <c r="R30" i="3" s="1"/>
  <c r="S30" i="3" s="1"/>
  <c r="B30" i="2"/>
  <c r="I30" i="2" s="1"/>
  <c r="J30" i="2" s="1"/>
  <c r="T30" i="2"/>
  <c r="A31" i="2"/>
  <c r="G29" i="2"/>
  <c r="K29" i="2"/>
  <c r="H29" i="2"/>
  <c r="L29" i="2"/>
  <c r="E29" i="2"/>
  <c r="M29" i="2"/>
  <c r="F29" i="2"/>
  <c r="Q29" i="2"/>
  <c r="R29" i="2" s="1"/>
  <c r="S29" i="2" s="1"/>
  <c r="B33" i="4" l="1"/>
  <c r="I33" i="4" s="1"/>
  <c r="J33" i="4" s="1"/>
  <c r="T33" i="4"/>
  <c r="A34" i="4"/>
  <c r="H31" i="4"/>
  <c r="L31" i="4"/>
  <c r="Q31" i="4"/>
  <c r="R31" i="4" s="1"/>
  <c r="S31" i="4" s="1"/>
  <c r="E31" i="4"/>
  <c r="F31" i="4"/>
  <c r="K31" i="4"/>
  <c r="G31" i="4"/>
  <c r="M31" i="4"/>
  <c r="B33" i="3"/>
  <c r="I33" i="3" s="1"/>
  <c r="J33" i="3" s="1"/>
  <c r="T33" i="3"/>
  <c r="A34" i="3"/>
  <c r="H31" i="3"/>
  <c r="L31" i="3"/>
  <c r="E31" i="3"/>
  <c r="M31" i="3"/>
  <c r="F31" i="3"/>
  <c r="Q31" i="3"/>
  <c r="R31" i="3" s="1"/>
  <c r="S31" i="3" s="1"/>
  <c r="K31" i="3"/>
  <c r="G31" i="3"/>
  <c r="T31" i="2"/>
  <c r="A32" i="2"/>
  <c r="B31" i="2"/>
  <c r="H30" i="2"/>
  <c r="L30" i="2"/>
  <c r="E30" i="2"/>
  <c r="M30" i="2"/>
  <c r="F30" i="2"/>
  <c r="Q30" i="2"/>
  <c r="R30" i="2" s="1"/>
  <c r="S30" i="2" s="1"/>
  <c r="G30" i="2"/>
  <c r="K30" i="2"/>
  <c r="T34" i="4" l="1"/>
  <c r="B34" i="4"/>
  <c r="A35" i="4"/>
  <c r="H33" i="4"/>
  <c r="L33" i="4"/>
  <c r="Q33" i="4"/>
  <c r="R33" i="4" s="1"/>
  <c r="S33" i="4" s="1"/>
  <c r="E33" i="4"/>
  <c r="F33" i="4"/>
  <c r="K33" i="4"/>
  <c r="G33" i="4"/>
  <c r="M33" i="4"/>
  <c r="T34" i="3"/>
  <c r="A35" i="3"/>
  <c r="B34" i="3"/>
  <c r="H33" i="3"/>
  <c r="L33" i="3"/>
  <c r="E33" i="3"/>
  <c r="M33" i="3"/>
  <c r="G33" i="3"/>
  <c r="K33" i="3"/>
  <c r="F33" i="3"/>
  <c r="Q33" i="3"/>
  <c r="R33" i="3" s="1"/>
  <c r="S33" i="3" s="1"/>
  <c r="E31" i="2"/>
  <c r="M31" i="2"/>
  <c r="F31" i="2"/>
  <c r="Q31" i="2"/>
  <c r="R31" i="2" s="1"/>
  <c r="S31" i="2" s="1"/>
  <c r="G31" i="2"/>
  <c r="H31" i="2"/>
  <c r="K31" i="2"/>
  <c r="L31" i="2"/>
  <c r="A33" i="2"/>
  <c r="T32" i="2"/>
  <c r="B32" i="2"/>
  <c r="I32" i="2" s="1"/>
  <c r="J32" i="2" s="1"/>
  <c r="I31" i="2"/>
  <c r="J31" i="2" s="1"/>
  <c r="E34" i="4" l="1"/>
  <c r="M34" i="4"/>
  <c r="F34" i="4"/>
  <c r="K34" i="4"/>
  <c r="G34" i="4"/>
  <c r="L34" i="4"/>
  <c r="Q34" i="4"/>
  <c r="R34" i="4" s="1"/>
  <c r="S34" i="4" s="1"/>
  <c r="H34" i="4"/>
  <c r="A36" i="4"/>
  <c r="T35" i="4"/>
  <c r="B35" i="4"/>
  <c r="I35" i="4" s="1"/>
  <c r="J35" i="4" s="1"/>
  <c r="I34" i="4"/>
  <c r="J34" i="4" s="1"/>
  <c r="E34" i="3"/>
  <c r="M34" i="3"/>
  <c r="F34" i="3"/>
  <c r="Q34" i="3"/>
  <c r="R34" i="3" s="1"/>
  <c r="S34" i="3" s="1"/>
  <c r="H34" i="3"/>
  <c r="L34" i="3"/>
  <c r="G34" i="3"/>
  <c r="K34" i="3"/>
  <c r="A36" i="3"/>
  <c r="T35" i="3"/>
  <c r="B35" i="3"/>
  <c r="I34" i="3"/>
  <c r="J34" i="3" s="1"/>
  <c r="F32" i="2"/>
  <c r="Q32" i="2"/>
  <c r="R32" i="2" s="1"/>
  <c r="S32" i="2" s="1"/>
  <c r="G32" i="2"/>
  <c r="K32" i="2"/>
  <c r="H32" i="2"/>
  <c r="L32" i="2"/>
  <c r="M32" i="2"/>
  <c r="E32" i="2"/>
  <c r="B33" i="2"/>
  <c r="I33" i="2"/>
  <c r="J33" i="2" s="1"/>
  <c r="T33" i="2"/>
  <c r="A34" i="2"/>
  <c r="F35" i="4" l="1"/>
  <c r="Q35" i="4"/>
  <c r="R35" i="4" s="1"/>
  <c r="S35" i="4" s="1"/>
  <c r="E35" i="4"/>
  <c r="K35" i="4"/>
  <c r="G35" i="4"/>
  <c r="L35" i="4"/>
  <c r="H35" i="4"/>
  <c r="M35" i="4"/>
  <c r="T36" i="4"/>
  <c r="A37" i="4"/>
  <c r="B36" i="4"/>
  <c r="I36" i="4"/>
  <c r="J36" i="4" s="1"/>
  <c r="F35" i="3"/>
  <c r="Q35" i="3"/>
  <c r="R35" i="3" s="1"/>
  <c r="S35" i="3" s="1"/>
  <c r="G35" i="3"/>
  <c r="K35" i="3"/>
  <c r="E35" i="3"/>
  <c r="M35" i="3"/>
  <c r="H35" i="3"/>
  <c r="L35" i="3"/>
  <c r="I35" i="3"/>
  <c r="J35" i="3" s="1"/>
  <c r="B36" i="3"/>
  <c r="I36" i="3" s="1"/>
  <c r="J36" i="3" s="1"/>
  <c r="A37" i="3"/>
  <c r="T36" i="3"/>
  <c r="B34" i="2"/>
  <c r="I34" i="2" s="1"/>
  <c r="J34" i="2" s="1"/>
  <c r="T34" i="2"/>
  <c r="A35" i="2"/>
  <c r="G33" i="2"/>
  <c r="K33" i="2"/>
  <c r="H33" i="2"/>
  <c r="L33" i="2"/>
  <c r="E33" i="2"/>
  <c r="M33" i="2"/>
  <c r="F33" i="2"/>
  <c r="Q33" i="2"/>
  <c r="R33" i="2" s="1"/>
  <c r="S33" i="2" s="1"/>
  <c r="G36" i="4" l="1"/>
  <c r="K36" i="4"/>
  <c r="F36" i="4"/>
  <c r="L36" i="4"/>
  <c r="H36" i="4"/>
  <c r="M36" i="4"/>
  <c r="Q36" i="4"/>
  <c r="R36" i="4" s="1"/>
  <c r="S36" i="4" s="1"/>
  <c r="E36" i="4"/>
  <c r="A38" i="4"/>
  <c r="B37" i="4"/>
  <c r="I37" i="4" s="1"/>
  <c r="J37" i="4" s="1"/>
  <c r="T37" i="4"/>
  <c r="T37" i="3"/>
  <c r="B37" i="3"/>
  <c r="A38" i="3"/>
  <c r="G36" i="3"/>
  <c r="K36" i="3"/>
  <c r="H36" i="3"/>
  <c r="L36" i="3"/>
  <c r="F36" i="3"/>
  <c r="Q36" i="3"/>
  <c r="R36" i="3" s="1"/>
  <c r="S36" i="3" s="1"/>
  <c r="M36" i="3"/>
  <c r="E36" i="3"/>
  <c r="T35" i="2"/>
  <c r="B35" i="2"/>
  <c r="A36" i="2"/>
  <c r="H34" i="2"/>
  <c r="L34" i="2"/>
  <c r="E34" i="2"/>
  <c r="M34" i="2"/>
  <c r="K34" i="2"/>
  <c r="F34" i="2"/>
  <c r="Q34" i="2"/>
  <c r="R34" i="2" s="1"/>
  <c r="S34" i="2" s="1"/>
  <c r="G34" i="2"/>
  <c r="F37" i="4" l="1"/>
  <c r="Q37" i="4"/>
  <c r="R37" i="4" s="1"/>
  <c r="S37" i="4" s="1"/>
  <c r="G37" i="4"/>
  <c r="K37" i="4"/>
  <c r="H37" i="4"/>
  <c r="L37" i="4"/>
  <c r="E37" i="4"/>
  <c r="M37" i="4"/>
  <c r="B38" i="4"/>
  <c r="I38" i="4"/>
  <c r="J38" i="4" s="1"/>
  <c r="T38" i="4"/>
  <c r="A39" i="4"/>
  <c r="E37" i="3"/>
  <c r="M37" i="3"/>
  <c r="G37" i="3"/>
  <c r="K37" i="3"/>
  <c r="L37" i="3"/>
  <c r="F37" i="3"/>
  <c r="Q37" i="3"/>
  <c r="R37" i="3" s="1"/>
  <c r="S37" i="3" s="1"/>
  <c r="H37" i="3"/>
  <c r="A39" i="3"/>
  <c r="B38" i="3"/>
  <c r="I38" i="3"/>
  <c r="J38" i="3" s="1"/>
  <c r="T38" i="3"/>
  <c r="I37" i="3"/>
  <c r="J37" i="3" s="1"/>
  <c r="E35" i="2"/>
  <c r="M35" i="2"/>
  <c r="F35" i="2"/>
  <c r="Q35" i="2"/>
  <c r="R35" i="2" s="1"/>
  <c r="S35" i="2" s="1"/>
  <c r="K35" i="2"/>
  <c r="L35" i="2"/>
  <c r="G35" i="2"/>
  <c r="H35" i="2"/>
  <c r="A37" i="2"/>
  <c r="B36" i="2"/>
  <c r="I36" i="2" s="1"/>
  <c r="J36" i="2" s="1"/>
  <c r="T36" i="2"/>
  <c r="I35" i="2"/>
  <c r="J35" i="2" s="1"/>
  <c r="B39" i="4" l="1"/>
  <c r="I39" i="4" s="1"/>
  <c r="J39" i="4" s="1"/>
  <c r="T39" i="4"/>
  <c r="A40" i="4"/>
  <c r="G38" i="4"/>
  <c r="K38" i="4"/>
  <c r="H38" i="4"/>
  <c r="L38" i="4"/>
  <c r="E38" i="4"/>
  <c r="M38" i="4"/>
  <c r="F38" i="4"/>
  <c r="Q38" i="4"/>
  <c r="R38" i="4" s="1"/>
  <c r="S38" i="4" s="1"/>
  <c r="F38" i="3"/>
  <c r="Q38" i="3"/>
  <c r="R38" i="3" s="1"/>
  <c r="S38" i="3" s="1"/>
  <c r="H38" i="3"/>
  <c r="L38" i="3"/>
  <c r="E38" i="3"/>
  <c r="M38" i="3"/>
  <c r="G38" i="3"/>
  <c r="K38" i="3"/>
  <c r="T39" i="3"/>
  <c r="B39" i="3"/>
  <c r="A40" i="3"/>
  <c r="F36" i="2"/>
  <c r="Q36" i="2"/>
  <c r="R36" i="2" s="1"/>
  <c r="S36" i="2" s="1"/>
  <c r="G36" i="2"/>
  <c r="K36" i="2"/>
  <c r="H36" i="2"/>
  <c r="L36" i="2"/>
  <c r="E36" i="2"/>
  <c r="M36" i="2"/>
  <c r="B37" i="2"/>
  <c r="I37" i="2"/>
  <c r="J37" i="2" s="1"/>
  <c r="T37" i="2"/>
  <c r="A38" i="2"/>
  <c r="T40" i="4" l="1"/>
  <c r="A41" i="4"/>
  <c r="B40" i="4"/>
  <c r="H39" i="4"/>
  <c r="L39" i="4"/>
  <c r="E39" i="4"/>
  <c r="M39" i="4"/>
  <c r="F39" i="4"/>
  <c r="K39" i="4"/>
  <c r="G39" i="4"/>
  <c r="Q39" i="4"/>
  <c r="R39" i="4" s="1"/>
  <c r="S39" i="4" s="1"/>
  <c r="B40" i="3"/>
  <c r="I40" i="3" s="1"/>
  <c r="J40" i="3" s="1"/>
  <c r="A41" i="3"/>
  <c r="T40" i="3"/>
  <c r="G39" i="3"/>
  <c r="K39" i="3"/>
  <c r="E39" i="3"/>
  <c r="M39" i="3"/>
  <c r="F39" i="3"/>
  <c r="Q39" i="3"/>
  <c r="R39" i="3" s="1"/>
  <c r="S39" i="3" s="1"/>
  <c r="H39" i="3"/>
  <c r="L39" i="3"/>
  <c r="I39" i="3"/>
  <c r="J39" i="3" s="1"/>
  <c r="B38" i="2"/>
  <c r="I38" i="2" s="1"/>
  <c r="J38" i="2" s="1"/>
  <c r="T38" i="2"/>
  <c r="A39" i="2"/>
  <c r="G37" i="2"/>
  <c r="K37" i="2"/>
  <c r="H37" i="2"/>
  <c r="L37" i="2"/>
  <c r="E37" i="2"/>
  <c r="M37" i="2"/>
  <c r="F37" i="2"/>
  <c r="Q37" i="2"/>
  <c r="R37" i="2" s="1"/>
  <c r="S37" i="2" s="1"/>
  <c r="E40" i="4" l="1"/>
  <c r="M40" i="4"/>
  <c r="F40" i="4"/>
  <c r="Q40" i="4"/>
  <c r="R40" i="4" s="1"/>
  <c r="S40" i="4" s="1"/>
  <c r="L40" i="4"/>
  <c r="H40" i="4"/>
  <c r="K40" i="4"/>
  <c r="G40" i="4"/>
  <c r="A42" i="4"/>
  <c r="T41" i="4"/>
  <c r="B41" i="4"/>
  <c r="I41" i="4" s="1"/>
  <c r="J41" i="4" s="1"/>
  <c r="I40" i="4"/>
  <c r="J40" i="4" s="1"/>
  <c r="T41" i="3"/>
  <c r="A42" i="3"/>
  <c r="B41" i="3"/>
  <c r="H40" i="3"/>
  <c r="L40" i="3"/>
  <c r="F40" i="3"/>
  <c r="Q40" i="3"/>
  <c r="R40" i="3" s="1"/>
  <c r="S40" i="3" s="1"/>
  <c r="G40" i="3"/>
  <c r="K40" i="3"/>
  <c r="E40" i="3"/>
  <c r="M40" i="3"/>
  <c r="T39" i="2"/>
  <c r="A40" i="2"/>
  <c r="B39" i="2"/>
  <c r="H38" i="2"/>
  <c r="L38" i="2"/>
  <c r="E38" i="2"/>
  <c r="M38" i="2"/>
  <c r="F38" i="2"/>
  <c r="Q38" i="2"/>
  <c r="R38" i="2" s="1"/>
  <c r="S38" i="2" s="1"/>
  <c r="K38" i="2"/>
  <c r="G38" i="2"/>
  <c r="F41" i="4" l="1"/>
  <c r="Q41" i="4"/>
  <c r="R41" i="4" s="1"/>
  <c r="S41" i="4" s="1"/>
  <c r="G41" i="4"/>
  <c r="K41" i="4"/>
  <c r="E41" i="4"/>
  <c r="M41" i="4"/>
  <c r="L41" i="4"/>
  <c r="H41" i="4"/>
  <c r="B42" i="4"/>
  <c r="A43" i="4"/>
  <c r="I42" i="4"/>
  <c r="J42" i="4" s="1"/>
  <c r="T42" i="4"/>
  <c r="E41" i="3"/>
  <c r="M41" i="3"/>
  <c r="G41" i="3"/>
  <c r="K41" i="3"/>
  <c r="H41" i="3"/>
  <c r="L41" i="3"/>
  <c r="F41" i="3"/>
  <c r="Q41" i="3"/>
  <c r="R41" i="3" s="1"/>
  <c r="S41" i="3" s="1"/>
  <c r="A43" i="3"/>
  <c r="B42" i="3"/>
  <c r="I42" i="3" s="1"/>
  <c r="J42" i="3" s="1"/>
  <c r="T42" i="3"/>
  <c r="I41" i="3"/>
  <c r="J41" i="3" s="1"/>
  <c r="E39" i="2"/>
  <c r="M39" i="2"/>
  <c r="F39" i="2"/>
  <c r="Q39" i="2"/>
  <c r="R39" i="2" s="1"/>
  <c r="S39" i="2" s="1"/>
  <c r="G39" i="2"/>
  <c r="K39" i="2"/>
  <c r="L39" i="2"/>
  <c r="H39" i="2"/>
  <c r="A41" i="2"/>
  <c r="B40" i="2"/>
  <c r="I40" i="2" s="1"/>
  <c r="J40" i="2" s="1"/>
  <c r="T40" i="2"/>
  <c r="I39" i="2"/>
  <c r="J39" i="2" s="1"/>
  <c r="B43" i="4" l="1"/>
  <c r="I43" i="4" s="1"/>
  <c r="J43" i="4" s="1"/>
  <c r="T43" i="4"/>
  <c r="A44" i="4"/>
  <c r="G42" i="4"/>
  <c r="K42" i="4"/>
  <c r="L42" i="4"/>
  <c r="H42" i="4"/>
  <c r="F42" i="4"/>
  <c r="Q42" i="4"/>
  <c r="R42" i="4" s="1"/>
  <c r="S42" i="4" s="1"/>
  <c r="M42" i="4"/>
  <c r="E42" i="4"/>
  <c r="F42" i="3"/>
  <c r="Q42" i="3"/>
  <c r="R42" i="3" s="1"/>
  <c r="S42" i="3" s="1"/>
  <c r="H42" i="3"/>
  <c r="L42" i="3"/>
  <c r="M42" i="3"/>
  <c r="K42" i="3"/>
  <c r="E42" i="3"/>
  <c r="G42" i="3"/>
  <c r="T43" i="3"/>
  <c r="A44" i="3"/>
  <c r="B43" i="3"/>
  <c r="F40" i="2"/>
  <c r="Q40" i="2"/>
  <c r="R40" i="2" s="1"/>
  <c r="S40" i="2" s="1"/>
  <c r="G40" i="2"/>
  <c r="K40" i="2"/>
  <c r="H40" i="2"/>
  <c r="L40" i="2"/>
  <c r="M40" i="2"/>
  <c r="E40" i="2"/>
  <c r="B41" i="2"/>
  <c r="I41" i="2"/>
  <c r="J41" i="2" s="1"/>
  <c r="T41" i="2"/>
  <c r="A42" i="2"/>
  <c r="T44" i="4" l="1"/>
  <c r="A45" i="4"/>
  <c r="B44" i="4"/>
  <c r="H43" i="4"/>
  <c r="L43" i="4"/>
  <c r="E43" i="4"/>
  <c r="M43" i="4"/>
  <c r="G43" i="4"/>
  <c r="K43" i="4"/>
  <c r="F43" i="4"/>
  <c r="Q43" i="4"/>
  <c r="R43" i="4" s="1"/>
  <c r="S43" i="4" s="1"/>
  <c r="G43" i="3"/>
  <c r="K43" i="3"/>
  <c r="E43" i="3"/>
  <c r="M43" i="3"/>
  <c r="L43" i="3"/>
  <c r="F43" i="3"/>
  <c r="Q43" i="3"/>
  <c r="R43" i="3" s="1"/>
  <c r="S43" i="3" s="1"/>
  <c r="H43" i="3"/>
  <c r="B44" i="3"/>
  <c r="I44" i="3" s="1"/>
  <c r="J44" i="3" s="1"/>
  <c r="A45" i="3"/>
  <c r="T44" i="3"/>
  <c r="I43" i="3"/>
  <c r="J43" i="3" s="1"/>
  <c r="B42" i="2"/>
  <c r="I42" i="2" s="1"/>
  <c r="J42" i="2" s="1"/>
  <c r="T42" i="2"/>
  <c r="A43" i="2"/>
  <c r="G41" i="2"/>
  <c r="K41" i="2"/>
  <c r="H41" i="2"/>
  <c r="L41" i="2"/>
  <c r="E41" i="2"/>
  <c r="M41" i="2"/>
  <c r="Q41" i="2"/>
  <c r="R41" i="2" s="1"/>
  <c r="S41" i="2" s="1"/>
  <c r="F41" i="2"/>
  <c r="E44" i="4" l="1"/>
  <c r="M44" i="4"/>
  <c r="F44" i="4"/>
  <c r="Q44" i="4"/>
  <c r="R44" i="4" s="1"/>
  <c r="S44" i="4" s="1"/>
  <c r="H44" i="4"/>
  <c r="G44" i="4"/>
  <c r="K44" i="4"/>
  <c r="L44" i="4"/>
  <c r="A46" i="4"/>
  <c r="T45" i="4"/>
  <c r="B45" i="4"/>
  <c r="I44" i="4"/>
  <c r="J44" i="4" s="1"/>
  <c r="T45" i="3"/>
  <c r="B45" i="3"/>
  <c r="A46" i="3"/>
  <c r="H44" i="3"/>
  <c r="L44" i="3"/>
  <c r="F44" i="3"/>
  <c r="Q44" i="3"/>
  <c r="R44" i="3" s="1"/>
  <c r="S44" i="3" s="1"/>
  <c r="K44" i="3"/>
  <c r="E44" i="3"/>
  <c r="M44" i="3"/>
  <c r="G44" i="3"/>
  <c r="T43" i="2"/>
  <c r="A44" i="2"/>
  <c r="B43" i="2"/>
  <c r="H42" i="2"/>
  <c r="L42" i="2"/>
  <c r="E42" i="2"/>
  <c r="M42" i="2"/>
  <c r="F42" i="2"/>
  <c r="Q42" i="2"/>
  <c r="R42" i="2" s="1"/>
  <c r="S42" i="2" s="1"/>
  <c r="K42" i="2"/>
  <c r="G42" i="2"/>
  <c r="F45" i="4" l="1"/>
  <c r="Q45" i="4"/>
  <c r="R45" i="4" s="1"/>
  <c r="S45" i="4" s="1"/>
  <c r="G45" i="4"/>
  <c r="K45" i="4"/>
  <c r="E45" i="4"/>
  <c r="M45" i="4"/>
  <c r="L45" i="4"/>
  <c r="H45" i="4"/>
  <c r="I45" i="4"/>
  <c r="J45" i="4" s="1"/>
  <c r="B46" i="4"/>
  <c r="I46" i="4" s="1"/>
  <c r="J46" i="4" s="1"/>
  <c r="A47" i="4"/>
  <c r="T46" i="4"/>
  <c r="E45" i="3"/>
  <c r="M45" i="3"/>
  <c r="G45" i="3"/>
  <c r="K45" i="3"/>
  <c r="L45" i="3"/>
  <c r="F45" i="3"/>
  <c r="Q45" i="3"/>
  <c r="R45" i="3" s="1"/>
  <c r="S45" i="3" s="1"/>
  <c r="H45" i="3"/>
  <c r="A47" i="3"/>
  <c r="B46" i="3"/>
  <c r="I46" i="3"/>
  <c r="J46" i="3" s="1"/>
  <c r="T46" i="3"/>
  <c r="I45" i="3"/>
  <c r="J45" i="3" s="1"/>
  <c r="E43" i="2"/>
  <c r="M43" i="2"/>
  <c r="F43" i="2"/>
  <c r="Q43" i="2"/>
  <c r="R43" i="2" s="1"/>
  <c r="S43" i="2" s="1"/>
  <c r="G43" i="2"/>
  <c r="K43" i="2"/>
  <c r="L43" i="2"/>
  <c r="H43" i="2"/>
  <c r="A45" i="2"/>
  <c r="B44" i="2"/>
  <c r="T44" i="2"/>
  <c r="I44" i="2"/>
  <c r="J44" i="2" s="1"/>
  <c r="I43" i="2"/>
  <c r="J43" i="2" s="1"/>
  <c r="B47" i="4" l="1"/>
  <c r="I47" i="4" s="1"/>
  <c r="J47" i="4" s="1"/>
  <c r="A32" i="4" s="1"/>
  <c r="G46" i="4"/>
  <c r="K46" i="4"/>
  <c r="L46" i="4"/>
  <c r="H46" i="4"/>
  <c r="E46" i="4"/>
  <c r="M46" i="4"/>
  <c r="F46" i="4"/>
  <c r="Q46" i="4"/>
  <c r="R46" i="4" s="1"/>
  <c r="F46" i="3"/>
  <c r="Q46" i="3"/>
  <c r="R46" i="3" s="1"/>
  <c r="H46" i="3"/>
  <c r="L46" i="3"/>
  <c r="E46" i="3"/>
  <c r="M46" i="3"/>
  <c r="G46" i="3"/>
  <c r="K46" i="3"/>
  <c r="B47" i="3"/>
  <c r="F44" i="2"/>
  <c r="Q44" i="2"/>
  <c r="R44" i="2" s="1"/>
  <c r="S44" i="2" s="1"/>
  <c r="G44" i="2"/>
  <c r="K44" i="2"/>
  <c r="H44" i="2"/>
  <c r="L44" i="2"/>
  <c r="M44" i="2"/>
  <c r="E44" i="2"/>
  <c r="B45" i="2"/>
  <c r="I45" i="2"/>
  <c r="J45" i="2" s="1"/>
  <c r="T45" i="2"/>
  <c r="A46" i="2"/>
  <c r="S46" i="4" l="1"/>
  <c r="A53" i="4"/>
  <c r="H47" i="4"/>
  <c r="L47" i="4"/>
  <c r="E47" i="4"/>
  <c r="M47" i="4"/>
  <c r="F47" i="4"/>
  <c r="K47" i="4"/>
  <c r="G47" i="4"/>
  <c r="G47" i="3"/>
  <c r="K47" i="3"/>
  <c r="E47" i="3"/>
  <c r="M47" i="3"/>
  <c r="F47" i="3"/>
  <c r="H47" i="3"/>
  <c r="L47" i="3"/>
  <c r="S46" i="3"/>
  <c r="A53" i="3"/>
  <c r="I47" i="3"/>
  <c r="J47" i="3" s="1"/>
  <c r="A32" i="3" s="1"/>
  <c r="B46" i="2"/>
  <c r="I46" i="2" s="1"/>
  <c r="J46" i="2" s="1"/>
  <c r="A49" i="2" s="1"/>
  <c r="G45" i="2"/>
  <c r="K45" i="2"/>
  <c r="H45" i="2"/>
  <c r="L45" i="2"/>
  <c r="E45" i="2"/>
  <c r="M45" i="2"/>
  <c r="F45" i="2"/>
  <c r="Q45" i="2"/>
  <c r="R45" i="2" s="1"/>
  <c r="B53" i="4" l="1"/>
  <c r="A52" i="4"/>
  <c r="A54" i="4"/>
  <c r="A54" i="3"/>
  <c r="A52" i="3"/>
  <c r="B53" i="3"/>
  <c r="S45" i="2"/>
  <c r="A53" i="2"/>
  <c r="H46" i="2"/>
  <c r="L46" i="2"/>
  <c r="E46" i="2"/>
  <c r="M46" i="2"/>
  <c r="F46" i="2"/>
  <c r="G46" i="2"/>
  <c r="K46" i="2"/>
  <c r="B54" i="4" l="1"/>
  <c r="A55" i="4"/>
  <c r="A55" i="3"/>
  <c r="B54" i="3"/>
  <c r="B53" i="2"/>
  <c r="A54" i="2"/>
  <c r="A52" i="2"/>
  <c r="B55" i="4" l="1"/>
  <c r="A56" i="4"/>
  <c r="A56" i="3"/>
  <c r="B55" i="3"/>
  <c r="A55" i="2"/>
  <c r="B54" i="2"/>
  <c r="B56" i="4" l="1"/>
  <c r="A57" i="4"/>
  <c r="A57" i="3"/>
  <c r="B56" i="3"/>
  <c r="B55" i="2"/>
  <c r="A56" i="2"/>
  <c r="B57" i="4" l="1"/>
  <c r="A58" i="4"/>
  <c r="A58" i="3"/>
  <c r="B57" i="3"/>
  <c r="A57" i="2"/>
  <c r="B56" i="2"/>
  <c r="B58" i="4" l="1"/>
  <c r="A59" i="4"/>
  <c r="A59" i="3"/>
  <c r="B58" i="3"/>
  <c r="B57" i="2"/>
  <c r="A58" i="2"/>
  <c r="B59" i="4" l="1"/>
  <c r="A60" i="4"/>
  <c r="A60" i="3"/>
  <c r="B59" i="3"/>
  <c r="A59" i="2"/>
  <c r="B58" i="2"/>
  <c r="A61" i="4" l="1"/>
  <c r="B60" i="4"/>
  <c r="A61" i="3"/>
  <c r="B60" i="3"/>
  <c r="A60" i="2"/>
  <c r="B59" i="2"/>
  <c r="B61" i="4" l="1"/>
  <c r="A62" i="4"/>
  <c r="A62" i="3"/>
  <c r="B61" i="3"/>
  <c r="A61" i="2"/>
  <c r="B60" i="2"/>
  <c r="B62" i="4" l="1"/>
  <c r="A63" i="4"/>
  <c r="B63" i="4" s="1"/>
  <c r="A63" i="3"/>
  <c r="B63" i="3" s="1"/>
  <c r="B62" i="3"/>
  <c r="B61" i="2"/>
  <c r="A62" i="2"/>
  <c r="A63" i="2" l="1"/>
  <c r="B63" i="2" s="1"/>
  <c r="B62" i="2"/>
</calcChain>
</file>

<file path=xl/sharedStrings.xml><?xml version="1.0" encoding="utf-8"?>
<sst xmlns="http://schemas.openxmlformats.org/spreadsheetml/2006/main" count="84" uniqueCount="29">
  <si>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</si>
  <si>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</si>
  <si>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</si>
  <si>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</si>
  <si>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</si>
  <si>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</si>
  <si>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</si>
  <si>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</si>
  <si>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</si>
  <si>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</si>
  <si>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</si>
  <si>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</si>
  <si>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</si>
  <si>
    <t>GAP</t>
  </si>
  <si>
    <t>差</t>
  </si>
  <si>
    <t>BestLap</t>
  </si>
  <si>
    <t>Tires</t>
  </si>
  <si>
    <t>Model/Engine</t>
  </si>
  <si>
    <t>名前</t>
  </si>
  <si>
    <t>タイムトライアル　総合結果表</t>
    <rPh sb="9" eb="11">
      <t>ソウゴウ</t>
    </rPh>
    <phoneticPr fontId="6"/>
  </si>
  <si>
    <t>南コース 1.264Km</t>
  </si>
  <si>
    <t>Dry</t>
  </si>
  <si>
    <t xml:space="preserve">COURSE : </t>
  </si>
  <si>
    <t>Fine</t>
  </si>
  <si>
    <t>WEATHER:</t>
  </si>
  <si>
    <t>:</t>
    <phoneticPr fontId="6"/>
  </si>
  <si>
    <t>②Ｇｒ．タイムトライアル結果表</t>
    <phoneticPr fontId="6"/>
  </si>
  <si>
    <t>:</t>
    <phoneticPr fontId="6"/>
  </si>
  <si>
    <t>①Ｇｒ．タイムトライアル結果表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</si>
</sst>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6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b/>
      <sz val="8"/>
      <color theme="0"/>
      <name val="Microsoft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2">
    <xf numFmtId="0" fontId="0" fillId="0" borderId="0" xfId="0">
      <alignment vertical="center"/>
    </xf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>
      <alignment horizontal="left"/>
    </xf>
    <xf numFmtId="0" fontId="3" fillId="0" borderId="0" xfId="1" applyNumberFormat="1" applyFont="1" applyFill="1" applyBorder="1" applyAlignment="1" applyProtection="1">
      <alignment horizontal="center"/>
    </xf>
    <xf numFmtId="176" fontId="3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3" fillId="0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horizontal="left" vertical="center"/>
    </xf>
    <xf numFmtId="0" fontId="3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vertical="center"/>
    </xf>
    <xf numFmtId="0" fontId="3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3" fillId="0" borderId="2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176" fontId="3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0" fontId="2" fillId="0" borderId="0" xfId="1" applyAlignment="1">
      <alignment vertical="center"/>
    </xf>
    <xf numFmtId="176" fontId="2" fillId="0" borderId="0" xfId="1" applyNumberFormat="1" applyAlignment="1">
      <alignment vertical="center"/>
    </xf>
    <xf numFmtId="0" fontId="9" fillId="0" borderId="0" xfId="1" applyFont="1" applyFill="1" applyAlignment="1" applyProtection="1">
      <alignment horizontal="right" vertical="center" shrinkToFit="1"/>
    </xf>
    <xf numFmtId="177" fontId="9" fillId="0" borderId="0" xfId="1" applyNumberFormat="1" applyFont="1" applyFill="1" applyAlignment="1" applyProtection="1">
      <alignment horizontal="right" vertical="center" shrinkToFit="1"/>
    </xf>
    <xf numFmtId="0" fontId="10" fillId="0" borderId="0" xfId="1" applyFont="1" applyFill="1" applyAlignment="1" applyProtection="1">
      <alignment horizontal="left" vertical="center" shrinkToFit="1"/>
    </xf>
    <xf numFmtId="178" fontId="11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0" fontId="12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right" vertical="center" shrinkToFit="1"/>
    </xf>
    <xf numFmtId="0" fontId="15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left" vertical="center" shrinkToFit="1"/>
    </xf>
    <xf numFmtId="178" fontId="17" fillId="0" borderId="0" xfId="1" applyNumberFormat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left" vertical="center" shrinkToFit="1"/>
    </xf>
    <xf numFmtId="0" fontId="15" fillId="0" borderId="0" xfId="1" applyFont="1" applyFill="1" applyAlignment="1" applyProtection="1">
      <alignment horizontal="left" vertical="center"/>
    </xf>
    <xf numFmtId="0" fontId="15" fillId="0" borderId="0" xfId="1" applyFont="1" applyFill="1" applyAlignment="1" applyProtection="1">
      <alignment horizontal="left" vertical="top"/>
    </xf>
    <xf numFmtId="0" fontId="17" fillId="0" borderId="0" xfId="1" applyFont="1" applyFill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right" vertical="top"/>
    </xf>
    <xf numFmtId="0" fontId="15" fillId="0" borderId="2" xfId="1" applyFont="1" applyFill="1" applyBorder="1" applyAlignment="1" applyProtection="1">
      <alignment horizontal="left" vertical="top"/>
    </xf>
    <xf numFmtId="0" fontId="15" fillId="0" borderId="2" xfId="1" applyFont="1" applyFill="1" applyBorder="1" applyAlignment="1" applyProtection="1">
      <alignment horizontal="center" vertical="top"/>
    </xf>
    <xf numFmtId="0" fontId="17" fillId="0" borderId="2" xfId="1" applyFont="1" applyFill="1" applyBorder="1" applyAlignment="1" applyProtection="1">
      <alignment horizontal="left" vertical="top"/>
    </xf>
    <xf numFmtId="176" fontId="3" fillId="0" borderId="0" xfId="1" applyNumberFormat="1" applyFont="1" applyFill="1" applyAlignment="1" applyProtection="1">
      <alignment horizontal="left" vertical="center"/>
    </xf>
    <xf numFmtId="176" fontId="3" fillId="0" borderId="0" xfId="1" applyNumberFormat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centerContinuous" vertical="center"/>
    </xf>
    <xf numFmtId="0" fontId="18" fillId="0" borderId="0" xfId="1" applyFont="1" applyFill="1" applyAlignment="1" applyProtection="1">
      <alignment horizontal="centerContinuous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right"/>
    </xf>
    <xf numFmtId="0" fontId="21" fillId="0" borderId="0" xfId="1" applyFont="1" applyFill="1" applyAlignment="1" applyProtection="1">
      <alignment vertical="center"/>
    </xf>
    <xf numFmtId="0" fontId="21" fillId="0" borderId="0" xfId="1" applyFont="1" applyFill="1" applyAlignment="1" applyProtection="1"/>
    <xf numFmtId="0" fontId="18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179" fontId="3" fillId="0" borderId="0" xfId="1" applyNumberFormat="1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/>
    </xf>
    <xf numFmtId="0" fontId="23" fillId="0" borderId="0" xfId="1" applyFont="1" applyFill="1" applyAlignment="1" applyProtection="1">
      <alignment horizontal="left" vertical="center" shrinkToFit="1"/>
    </xf>
  </cellXfs>
  <cellStyles count="2">
    <cellStyle name="標準" xfId="0" builtinId="0"/>
    <cellStyle name="標準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  <row r="4">
          <cell r="D4" t="str">
            <v>OK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29</v>
          </cell>
          <cell r="C2" t="str">
            <v>三村 壮太郎</v>
          </cell>
          <cell r="D2" t="str">
            <v>OK</v>
          </cell>
          <cell r="E2">
            <v>44.515999999999998</v>
          </cell>
          <cell r="F2">
            <v>4</v>
          </cell>
          <cell r="I2">
            <v>5</v>
          </cell>
          <cell r="J2">
            <v>44.755000000000003</v>
          </cell>
          <cell r="K2">
            <v>616</v>
          </cell>
          <cell r="L2" t="str">
            <v>BS</v>
          </cell>
          <cell r="M2" t="str">
            <v>Rosa Drago Corse/TM</v>
          </cell>
          <cell r="N2" t="str">
            <v>RosaDragoCorse</v>
          </cell>
          <cell r="O2">
            <v>102.21899999999999</v>
          </cell>
        </row>
        <row r="3">
          <cell r="A3">
            <v>2</v>
          </cell>
          <cell r="B3">
            <v>18</v>
          </cell>
          <cell r="C3" t="str">
            <v>野澤 勇翔</v>
          </cell>
          <cell r="D3" t="str">
            <v>OK</v>
          </cell>
          <cell r="E3">
            <v>44.53</v>
          </cell>
          <cell r="F3">
            <v>5</v>
          </cell>
          <cell r="G3">
            <v>1.4E-2</v>
          </cell>
          <cell r="H3">
            <v>1.4E-2</v>
          </cell>
          <cell r="I3">
            <v>5</v>
          </cell>
          <cell r="J3">
            <v>44.634999999999998</v>
          </cell>
          <cell r="K3">
            <v>609</v>
          </cell>
          <cell r="L3" t="str">
            <v>BS</v>
          </cell>
          <cell r="M3" t="str">
            <v>Birel ART/IAME</v>
          </cell>
          <cell r="N3" t="str">
            <v>bbR.チームエッフェガーラ</v>
          </cell>
          <cell r="O3">
            <v>102.187</v>
          </cell>
        </row>
        <row r="4">
          <cell r="A4">
            <v>3</v>
          </cell>
          <cell r="B4">
            <v>85</v>
          </cell>
          <cell r="C4" t="str">
            <v>佐藤 蓮</v>
          </cell>
          <cell r="D4" t="str">
            <v>OK</v>
          </cell>
          <cell r="E4">
            <v>44.566000000000003</v>
          </cell>
          <cell r="F4">
            <v>5</v>
          </cell>
          <cell r="G4">
            <v>0.05</v>
          </cell>
          <cell r="H4">
            <v>3.5999999999999997E-2</v>
          </cell>
          <cell r="I4">
            <v>5</v>
          </cell>
          <cell r="J4">
            <v>44.569000000000003</v>
          </cell>
          <cell r="K4">
            <v>630</v>
          </cell>
          <cell r="L4" t="str">
            <v>YH</v>
          </cell>
          <cell r="M4" t="str">
            <v>Drago CORSE/TM</v>
          </cell>
          <cell r="N4" t="str">
            <v>Drago Corse</v>
          </cell>
          <cell r="O4">
            <v>102.105</v>
          </cell>
        </row>
        <row r="5">
          <cell r="A5">
            <v>4</v>
          </cell>
          <cell r="B5">
            <v>11</v>
          </cell>
          <cell r="C5" t="str">
            <v>佐野 雄城</v>
          </cell>
          <cell r="D5" t="str">
            <v>OK</v>
          </cell>
          <cell r="E5">
            <v>44.683999999999997</v>
          </cell>
          <cell r="F5">
            <v>4</v>
          </cell>
          <cell r="G5">
            <v>0.16800000000000001</v>
          </cell>
          <cell r="H5">
            <v>0.11799999999999999</v>
          </cell>
          <cell r="I5">
            <v>5</v>
          </cell>
          <cell r="J5">
            <v>44.694000000000003</v>
          </cell>
          <cell r="K5">
            <v>604</v>
          </cell>
          <cell r="L5" t="str">
            <v>BS</v>
          </cell>
          <cell r="M5" t="str">
            <v>Birel ART/IAME</v>
          </cell>
          <cell r="N5" t="str">
            <v>BirelART Access Racing</v>
          </cell>
          <cell r="O5">
            <v>101.83499999999999</v>
          </cell>
        </row>
        <row r="6">
          <cell r="A6">
            <v>5</v>
          </cell>
          <cell r="B6">
            <v>81</v>
          </cell>
          <cell r="C6" t="str">
            <v>山田 杯利</v>
          </cell>
          <cell r="D6" t="str">
            <v>OK</v>
          </cell>
          <cell r="E6">
            <v>44.71</v>
          </cell>
          <cell r="F6">
            <v>3</v>
          </cell>
          <cell r="G6">
            <v>0.19400000000000001</v>
          </cell>
          <cell r="H6">
            <v>2.5999999999999999E-2</v>
          </cell>
          <cell r="I6">
            <v>5</v>
          </cell>
          <cell r="J6">
            <v>44.777000000000001</v>
          </cell>
          <cell r="K6">
            <v>629</v>
          </cell>
          <cell r="L6" t="str">
            <v>BS</v>
          </cell>
          <cell r="M6" t="str">
            <v>Drago CORSE/TM</v>
          </cell>
          <cell r="N6" t="str">
            <v>DragoCorse</v>
          </cell>
          <cell r="O6">
            <v>101.776</v>
          </cell>
        </row>
        <row r="7">
          <cell r="A7">
            <v>6</v>
          </cell>
          <cell r="B7">
            <v>51</v>
          </cell>
          <cell r="C7" t="str">
            <v>堂園 鷲</v>
          </cell>
          <cell r="D7" t="str">
            <v>OK</v>
          </cell>
          <cell r="E7">
            <v>44.767000000000003</v>
          </cell>
          <cell r="F7">
            <v>2</v>
          </cell>
          <cell r="G7">
            <v>0.251</v>
          </cell>
          <cell r="H7">
            <v>5.7000000000000002E-2</v>
          </cell>
          <cell r="I7">
            <v>3</v>
          </cell>
          <cell r="J7">
            <v>44.823</v>
          </cell>
          <cell r="K7">
            <v>621</v>
          </cell>
          <cell r="L7" t="str">
            <v>BS</v>
          </cell>
          <cell r="M7" t="str">
            <v>ENERGY CORCE/TM</v>
          </cell>
          <cell r="N7" t="str">
            <v>ENERGY JAPAN</v>
          </cell>
          <cell r="O7">
            <v>101.646</v>
          </cell>
        </row>
        <row r="8">
          <cell r="A8">
            <v>7</v>
          </cell>
          <cell r="B8">
            <v>14</v>
          </cell>
          <cell r="C8" t="str">
            <v>浅見 謙心</v>
          </cell>
          <cell r="D8" t="str">
            <v>OK</v>
          </cell>
          <cell r="E8">
            <v>44.783999999999999</v>
          </cell>
          <cell r="F8">
            <v>5</v>
          </cell>
          <cell r="G8">
            <v>0.26800000000000002</v>
          </cell>
          <cell r="H8">
            <v>1.7000000000000001E-2</v>
          </cell>
          <cell r="I8">
            <v>5</v>
          </cell>
          <cell r="J8">
            <v>44.948999999999998</v>
          </cell>
          <cell r="K8">
            <v>607</v>
          </cell>
          <cell r="L8" t="str">
            <v>BS</v>
          </cell>
          <cell r="M8" t="str">
            <v>Birel ART/IAME</v>
          </cell>
          <cell r="N8" t="str">
            <v>BirelART Access Racing</v>
          </cell>
          <cell r="O8">
            <v>101.608</v>
          </cell>
        </row>
        <row r="9">
          <cell r="A9">
            <v>8</v>
          </cell>
          <cell r="B9">
            <v>77</v>
          </cell>
          <cell r="C9" t="str">
            <v>渡部 智仁</v>
          </cell>
          <cell r="D9" t="str">
            <v>OK</v>
          </cell>
          <cell r="E9">
            <v>44.795000000000002</v>
          </cell>
          <cell r="F9">
            <v>4</v>
          </cell>
          <cell r="G9">
            <v>0.27900000000000003</v>
          </cell>
          <cell r="H9">
            <v>1.0999999999999999E-2</v>
          </cell>
          <cell r="I9">
            <v>6</v>
          </cell>
          <cell r="J9">
            <v>44.838999999999999</v>
          </cell>
          <cell r="K9">
            <v>628</v>
          </cell>
          <cell r="L9" t="str">
            <v>BS</v>
          </cell>
          <cell r="M9" t="str">
            <v>Rosa Drago CORSE/TM</v>
          </cell>
          <cell r="N9" t="str">
            <v>RosaDragoCORSE</v>
          </cell>
          <cell r="O9">
            <v>101.583</v>
          </cell>
        </row>
        <row r="10">
          <cell r="A10">
            <v>9</v>
          </cell>
          <cell r="B10">
            <v>55</v>
          </cell>
          <cell r="C10" t="str">
            <v>藤井 翔大</v>
          </cell>
          <cell r="D10" t="str">
            <v>OK</v>
          </cell>
          <cell r="E10">
            <v>44.820999999999998</v>
          </cell>
          <cell r="F10">
            <v>6</v>
          </cell>
          <cell r="G10">
            <v>0.30499999999999999</v>
          </cell>
          <cell r="H10">
            <v>2.5999999999999999E-2</v>
          </cell>
          <cell r="I10">
            <v>7</v>
          </cell>
          <cell r="J10">
            <v>44.941000000000003</v>
          </cell>
          <cell r="K10">
            <v>623</v>
          </cell>
          <cell r="L10" t="str">
            <v>BS</v>
          </cell>
          <cell r="M10" t="str">
            <v>Drago CORSE/TM</v>
          </cell>
          <cell r="N10" t="str">
            <v>Croc Promotion</v>
          </cell>
          <cell r="O10">
            <v>101.524</v>
          </cell>
        </row>
        <row r="11">
          <cell r="A11">
            <v>10</v>
          </cell>
          <cell r="B11">
            <v>15</v>
          </cell>
          <cell r="C11" t="str">
            <v>熊谷 憲太</v>
          </cell>
          <cell r="D11" t="str">
            <v>OK</v>
          </cell>
          <cell r="E11">
            <v>44.844000000000001</v>
          </cell>
          <cell r="F11">
            <v>2</v>
          </cell>
          <cell r="G11">
            <v>0.32800000000000001</v>
          </cell>
          <cell r="H11">
            <v>2.3E-2</v>
          </cell>
          <cell r="I11">
            <v>6</v>
          </cell>
          <cell r="J11">
            <v>45.033999999999999</v>
          </cell>
          <cell r="K11">
            <v>608</v>
          </cell>
          <cell r="L11" t="str">
            <v>BS</v>
          </cell>
          <cell r="M11" t="str">
            <v>KR/TM</v>
          </cell>
          <cell r="N11" t="str">
            <v>kp  buzz with HIROTEX</v>
          </cell>
          <cell r="O11">
            <v>101.47199999999999</v>
          </cell>
        </row>
        <row r="12">
          <cell r="A12">
            <v>11</v>
          </cell>
          <cell r="B12">
            <v>69</v>
          </cell>
          <cell r="C12" t="str">
            <v>半田 昌宗</v>
          </cell>
          <cell r="D12" t="str">
            <v>OK</v>
          </cell>
          <cell r="E12">
            <v>44.845999999999997</v>
          </cell>
          <cell r="F12">
            <v>6</v>
          </cell>
          <cell r="G12">
            <v>0.33</v>
          </cell>
          <cell r="H12">
            <v>2E-3</v>
          </cell>
          <cell r="I12">
            <v>6</v>
          </cell>
          <cell r="J12">
            <v>44.863999999999997</v>
          </cell>
          <cell r="K12">
            <v>626</v>
          </cell>
          <cell r="L12" t="str">
            <v>BS</v>
          </cell>
          <cell r="M12" t="str">
            <v>CRG/TM</v>
          </cell>
          <cell r="N12" t="str">
            <v>TEAM　WOLF</v>
          </cell>
          <cell r="O12">
            <v>101.467</v>
          </cell>
        </row>
        <row r="13">
          <cell r="A13">
            <v>12</v>
          </cell>
          <cell r="B13">
            <v>3</v>
          </cell>
          <cell r="C13" t="str">
            <v>洞地 遼大</v>
          </cell>
          <cell r="D13" t="str">
            <v>OK</v>
          </cell>
          <cell r="E13">
            <v>45.026000000000003</v>
          </cell>
          <cell r="F13">
            <v>5</v>
          </cell>
          <cell r="G13">
            <v>0.51</v>
          </cell>
          <cell r="H13">
            <v>0.18</v>
          </cell>
          <cell r="I13">
            <v>5</v>
          </cell>
          <cell r="J13">
            <v>45.057000000000002</v>
          </cell>
          <cell r="K13">
            <v>602</v>
          </cell>
          <cell r="L13" t="str">
            <v>DL</v>
          </cell>
          <cell r="M13" t="str">
            <v>KR/TM</v>
          </cell>
          <cell r="N13" t="str">
            <v>PONOS HIROTEX RACING</v>
          </cell>
          <cell r="O13">
            <v>101.062</v>
          </cell>
        </row>
        <row r="14">
          <cell r="A14">
            <v>13</v>
          </cell>
          <cell r="B14">
            <v>33</v>
          </cell>
          <cell r="C14" t="str">
            <v>安藤 哉翔</v>
          </cell>
          <cell r="D14" t="str">
            <v>OK</v>
          </cell>
          <cell r="E14">
            <v>45.197000000000003</v>
          </cell>
          <cell r="F14">
            <v>4</v>
          </cell>
          <cell r="G14">
            <v>0.68100000000000005</v>
          </cell>
          <cell r="H14">
            <v>0.17100000000000001</v>
          </cell>
          <cell r="I14">
            <v>6</v>
          </cell>
          <cell r="J14">
            <v>45.356999999999999</v>
          </cell>
          <cell r="K14">
            <v>617</v>
          </cell>
          <cell r="L14" t="str">
            <v>BS</v>
          </cell>
          <cell r="M14" t="str">
            <v>TONY KART/VORTEX</v>
          </cell>
          <cell r="N14" t="str">
            <v>TONYKART RACING TEAM JAPAN</v>
          </cell>
          <cell r="O14">
            <v>100.679</v>
          </cell>
        </row>
        <row r="15">
          <cell r="A15">
            <v>14</v>
          </cell>
          <cell r="B15">
            <v>52</v>
          </cell>
          <cell r="C15" t="str">
            <v>伊藤 祐</v>
          </cell>
          <cell r="D15" t="str">
            <v>OK</v>
          </cell>
          <cell r="E15">
            <v>45.201000000000001</v>
          </cell>
          <cell r="F15">
            <v>6</v>
          </cell>
          <cell r="G15">
            <v>0.68500000000000005</v>
          </cell>
          <cell r="H15">
            <v>4.0000000000000001E-3</v>
          </cell>
          <cell r="I15">
            <v>7</v>
          </cell>
          <cell r="J15">
            <v>45.204999999999998</v>
          </cell>
          <cell r="K15">
            <v>622</v>
          </cell>
          <cell r="L15" t="str">
            <v>DL</v>
          </cell>
          <cell r="M15" t="str">
            <v>Praga/TM</v>
          </cell>
          <cell r="N15" t="str">
            <v>ガレージC</v>
          </cell>
          <cell r="O15">
            <v>100.67</v>
          </cell>
        </row>
        <row r="16">
          <cell r="A16">
            <v>15</v>
          </cell>
          <cell r="B16">
            <v>28</v>
          </cell>
          <cell r="C16" t="str">
            <v>渡会 太一</v>
          </cell>
          <cell r="D16" t="str">
            <v>OK</v>
          </cell>
          <cell r="E16">
            <v>45.378999999999998</v>
          </cell>
          <cell r="F16">
            <v>4</v>
          </cell>
          <cell r="G16">
            <v>0.86299999999999999</v>
          </cell>
          <cell r="H16">
            <v>0.17799999999999999</v>
          </cell>
          <cell r="I16">
            <v>6</v>
          </cell>
          <cell r="J16">
            <v>45.55</v>
          </cell>
          <cell r="K16">
            <v>615</v>
          </cell>
          <cell r="L16" t="str">
            <v>YH</v>
          </cell>
          <cell r="M16" t="str">
            <v>Drago CORSE/TM</v>
          </cell>
          <cell r="N16" t="str">
            <v>DragoCorse</v>
          </cell>
          <cell r="O16">
            <v>100.27500000000001</v>
          </cell>
        </row>
        <row r="17">
          <cell r="A17">
            <v>16</v>
          </cell>
          <cell r="B17">
            <v>20</v>
          </cell>
          <cell r="C17" t="str">
            <v>竹本 優月輝</v>
          </cell>
          <cell r="D17" t="str">
            <v>OK</v>
          </cell>
          <cell r="E17">
            <v>45.58</v>
          </cell>
          <cell r="F17">
            <v>6</v>
          </cell>
          <cell r="G17">
            <v>1.0640000000000001</v>
          </cell>
          <cell r="H17">
            <v>0.20100000000000001</v>
          </cell>
          <cell r="I17">
            <v>6</v>
          </cell>
          <cell r="J17">
            <v>45.642000000000003</v>
          </cell>
          <cell r="K17">
            <v>611</v>
          </cell>
          <cell r="L17" t="str">
            <v>DL</v>
          </cell>
          <cell r="M17" t="str">
            <v>EXPRIT/TM</v>
          </cell>
          <cell r="N17" t="str">
            <v>TGR TEAM TAKAGI PLANNING</v>
          </cell>
          <cell r="O17">
            <v>99.832999999999998</v>
          </cell>
        </row>
        <row r="18">
          <cell r="A18">
            <v>17</v>
          </cell>
          <cell r="B18">
            <v>95</v>
          </cell>
          <cell r="C18" t="str">
            <v>綿谷 浩明</v>
          </cell>
          <cell r="D18" t="str">
            <v>OK</v>
          </cell>
          <cell r="E18">
            <v>45.786000000000001</v>
          </cell>
          <cell r="F18">
            <v>4</v>
          </cell>
          <cell r="G18">
            <v>1.27</v>
          </cell>
          <cell r="H18">
            <v>0.20599999999999999</v>
          </cell>
          <cell r="I18">
            <v>5</v>
          </cell>
          <cell r="J18">
            <v>45.991</v>
          </cell>
          <cell r="K18">
            <v>632</v>
          </cell>
          <cell r="L18" t="str">
            <v>BS</v>
          </cell>
          <cell r="M18" t="str">
            <v>XENON KART/TM</v>
          </cell>
          <cell r="N18" t="str">
            <v>SPS川口</v>
          </cell>
          <cell r="O18">
            <v>99.384</v>
          </cell>
        </row>
      </sheetData>
      <sheetData sheetId="6"/>
      <sheetData sheetId="7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89</v>
          </cell>
          <cell r="C2" t="str">
            <v>加藤 大翔</v>
          </cell>
          <cell r="D2" t="str">
            <v>OK</v>
          </cell>
          <cell r="E2">
            <v>44.417000000000002</v>
          </cell>
          <cell r="F2">
            <v>4</v>
          </cell>
          <cell r="I2">
            <v>4</v>
          </cell>
          <cell r="J2">
            <v>44.573</v>
          </cell>
          <cell r="K2">
            <v>631</v>
          </cell>
          <cell r="L2" t="str">
            <v>YH</v>
          </cell>
          <cell r="M2" t="str">
            <v>KR/TM</v>
          </cell>
          <cell r="N2" t="str">
            <v>PONOS HIROTEX RACING</v>
          </cell>
          <cell r="O2">
            <v>102.447</v>
          </cell>
        </row>
        <row r="3">
          <cell r="A3">
            <v>2</v>
          </cell>
          <cell r="B3">
            <v>34</v>
          </cell>
          <cell r="C3" t="str">
            <v>清水 啓伸</v>
          </cell>
          <cell r="D3" t="str">
            <v>OK</v>
          </cell>
          <cell r="E3">
            <v>44.542999999999999</v>
          </cell>
          <cell r="F3">
            <v>5</v>
          </cell>
          <cell r="G3">
            <v>0.126</v>
          </cell>
          <cell r="H3">
            <v>0.126</v>
          </cell>
          <cell r="I3">
            <v>5</v>
          </cell>
          <cell r="J3">
            <v>44.609000000000002</v>
          </cell>
          <cell r="K3">
            <v>618</v>
          </cell>
          <cell r="L3" t="str">
            <v>BS</v>
          </cell>
          <cell r="M3" t="str">
            <v>Drago CORSE/TM</v>
          </cell>
          <cell r="N3" t="str">
            <v>DragoCORSE</v>
          </cell>
          <cell r="O3">
            <v>102.157</v>
          </cell>
        </row>
        <row r="4">
          <cell r="A4">
            <v>3</v>
          </cell>
          <cell r="B4">
            <v>1</v>
          </cell>
          <cell r="C4" t="str">
            <v>佐々木 大樹</v>
          </cell>
          <cell r="D4" t="str">
            <v>OK</v>
          </cell>
          <cell r="E4">
            <v>44.545999999999999</v>
          </cell>
          <cell r="F4">
            <v>3</v>
          </cell>
          <cell r="G4">
            <v>0.129</v>
          </cell>
          <cell r="H4">
            <v>3.0000000000000001E-3</v>
          </cell>
          <cell r="I4">
            <v>4</v>
          </cell>
          <cell r="J4">
            <v>44.631</v>
          </cell>
          <cell r="K4">
            <v>601</v>
          </cell>
          <cell r="L4" t="str">
            <v>BS</v>
          </cell>
          <cell r="M4" t="str">
            <v>TONY KART/VORTEX</v>
          </cell>
          <cell r="N4" t="str">
            <v>TONYKART RACING TEAM JAPAN</v>
          </cell>
          <cell r="O4">
            <v>102.151</v>
          </cell>
        </row>
        <row r="5">
          <cell r="A5">
            <v>4</v>
          </cell>
          <cell r="B5">
            <v>25</v>
          </cell>
          <cell r="C5" t="str">
            <v>小田 優</v>
          </cell>
          <cell r="D5" t="str">
            <v>OK</v>
          </cell>
          <cell r="E5">
            <v>44.613</v>
          </cell>
          <cell r="F5">
            <v>4</v>
          </cell>
          <cell r="G5">
            <v>0.19600000000000001</v>
          </cell>
          <cell r="H5">
            <v>6.7000000000000004E-2</v>
          </cell>
          <cell r="I5">
            <v>6</v>
          </cell>
          <cell r="J5">
            <v>44.713000000000001</v>
          </cell>
          <cell r="K5">
            <v>613</v>
          </cell>
          <cell r="L5" t="str">
            <v>BS</v>
          </cell>
          <cell r="M5" t="str">
            <v>Drago CORSE/TM</v>
          </cell>
          <cell r="N5" t="str">
            <v>Drago CORSE</v>
          </cell>
          <cell r="O5">
            <v>101.997</v>
          </cell>
        </row>
        <row r="6">
          <cell r="A6">
            <v>5</v>
          </cell>
          <cell r="B6">
            <v>13</v>
          </cell>
          <cell r="C6" t="str">
            <v>梅垣 清</v>
          </cell>
          <cell r="D6" t="str">
            <v>OK</v>
          </cell>
          <cell r="E6">
            <v>44.680999999999997</v>
          </cell>
          <cell r="F6">
            <v>5</v>
          </cell>
          <cell r="G6">
            <v>0.26400000000000001</v>
          </cell>
          <cell r="H6">
            <v>6.8000000000000005E-2</v>
          </cell>
          <cell r="I6">
            <v>6</v>
          </cell>
          <cell r="J6">
            <v>44.686</v>
          </cell>
          <cell r="K6">
            <v>606</v>
          </cell>
          <cell r="L6" t="str">
            <v>BS</v>
          </cell>
          <cell r="M6" t="str">
            <v>Birel ART/IAME</v>
          </cell>
          <cell r="N6" t="str">
            <v>BirelART Access Racing</v>
          </cell>
          <cell r="O6">
            <v>101.842</v>
          </cell>
        </row>
        <row r="7">
          <cell r="A7">
            <v>6</v>
          </cell>
          <cell r="B7">
            <v>44</v>
          </cell>
          <cell r="C7" t="str">
            <v>佐藤 凌音</v>
          </cell>
          <cell r="D7" t="str">
            <v>OK</v>
          </cell>
          <cell r="E7">
            <v>44.680999999999997</v>
          </cell>
          <cell r="F7">
            <v>4</v>
          </cell>
          <cell r="G7">
            <v>0.26400000000000001</v>
          </cell>
          <cell r="I7">
            <v>5</v>
          </cell>
          <cell r="J7">
            <v>44.756999999999998</v>
          </cell>
          <cell r="K7">
            <v>620</v>
          </cell>
          <cell r="L7" t="str">
            <v>BS</v>
          </cell>
          <cell r="M7" t="str">
            <v>LN KART/TM</v>
          </cell>
          <cell r="N7" t="str">
            <v>TOKAIDENSO  DSM</v>
          </cell>
          <cell r="O7">
            <v>101.842</v>
          </cell>
        </row>
        <row r="8">
          <cell r="A8">
            <v>7</v>
          </cell>
          <cell r="B8">
            <v>22</v>
          </cell>
          <cell r="C8" t="str">
            <v>金子 修</v>
          </cell>
          <cell r="D8" t="str">
            <v>OK</v>
          </cell>
          <cell r="E8">
            <v>44.704999999999998</v>
          </cell>
          <cell r="F8">
            <v>4</v>
          </cell>
          <cell r="G8">
            <v>0.28799999999999998</v>
          </cell>
          <cell r="H8">
            <v>2.4E-2</v>
          </cell>
          <cell r="I8">
            <v>5</v>
          </cell>
          <cell r="J8">
            <v>44.728999999999999</v>
          </cell>
          <cell r="K8">
            <v>612</v>
          </cell>
          <cell r="L8" t="str">
            <v>BS</v>
          </cell>
          <cell r="M8" t="str">
            <v>TONY KART/VORTEX</v>
          </cell>
          <cell r="N8" t="str">
            <v>TONYKART RACING TEAM JAPAN</v>
          </cell>
          <cell r="O8">
            <v>101.78700000000001</v>
          </cell>
        </row>
        <row r="9">
          <cell r="A9">
            <v>8</v>
          </cell>
          <cell r="B9">
            <v>67</v>
          </cell>
          <cell r="C9" t="str">
            <v>田中 照久</v>
          </cell>
          <cell r="D9" t="str">
            <v>OK</v>
          </cell>
          <cell r="E9">
            <v>44.811</v>
          </cell>
          <cell r="F9">
            <v>5</v>
          </cell>
          <cell r="G9">
            <v>0.39400000000000002</v>
          </cell>
          <cell r="H9">
            <v>0.106</v>
          </cell>
          <cell r="I9">
            <v>5</v>
          </cell>
          <cell r="J9">
            <v>44.975000000000001</v>
          </cell>
          <cell r="K9">
            <v>625</v>
          </cell>
          <cell r="L9" t="str">
            <v>BS</v>
          </cell>
          <cell r="M9" t="str">
            <v>GLEA TEQKK02/TM</v>
          </cell>
          <cell r="N9" t="str">
            <v>GLEATEQ  RACING  TEAM</v>
          </cell>
          <cell r="O9">
            <v>101.54600000000001</v>
          </cell>
        </row>
        <row r="10">
          <cell r="A10">
            <v>9</v>
          </cell>
          <cell r="B10">
            <v>7</v>
          </cell>
          <cell r="C10" t="str">
            <v>高橋 悠之</v>
          </cell>
          <cell r="D10" t="str">
            <v>OK</v>
          </cell>
          <cell r="E10">
            <v>44.835000000000001</v>
          </cell>
          <cell r="F10">
            <v>2</v>
          </cell>
          <cell r="G10">
            <v>0.41799999999999998</v>
          </cell>
          <cell r="H10">
            <v>2.4E-2</v>
          </cell>
          <cell r="I10">
            <v>4</v>
          </cell>
          <cell r="J10">
            <v>44.881</v>
          </cell>
          <cell r="K10">
            <v>603</v>
          </cell>
          <cell r="L10" t="str">
            <v>BS</v>
          </cell>
          <cell r="M10" t="str">
            <v>Birel ART/IAME</v>
          </cell>
          <cell r="N10" t="str">
            <v>BirelART Access Racing</v>
          </cell>
          <cell r="O10">
            <v>101.492</v>
          </cell>
        </row>
        <row r="11">
          <cell r="A11">
            <v>10</v>
          </cell>
          <cell r="B11">
            <v>24</v>
          </cell>
          <cell r="C11" t="str">
            <v>田中 風輝</v>
          </cell>
          <cell r="D11" t="str">
            <v>OK</v>
          </cell>
          <cell r="E11">
            <v>44.911999999999999</v>
          </cell>
          <cell r="F11">
            <v>5</v>
          </cell>
          <cell r="G11">
            <v>0.495</v>
          </cell>
          <cell r="H11">
            <v>7.6999999999999999E-2</v>
          </cell>
          <cell r="I11">
            <v>5</v>
          </cell>
          <cell r="J11">
            <v>44.948</v>
          </cell>
          <cell r="K11">
            <v>769</v>
          </cell>
          <cell r="L11" t="str">
            <v>DL</v>
          </cell>
          <cell r="M11" t="str">
            <v>Praga/TM</v>
          </cell>
          <cell r="N11" t="str">
            <v>MASUDA RACING PROJECT</v>
          </cell>
          <cell r="O11">
            <v>101.318</v>
          </cell>
        </row>
        <row r="12">
          <cell r="A12">
            <v>11</v>
          </cell>
          <cell r="B12">
            <v>12</v>
          </cell>
          <cell r="C12" t="str">
            <v>上野 晴紀</v>
          </cell>
          <cell r="D12" t="str">
            <v>OK</v>
          </cell>
          <cell r="E12">
            <v>44.954999999999998</v>
          </cell>
          <cell r="F12">
            <v>4</v>
          </cell>
          <cell r="G12">
            <v>0.53800000000000003</v>
          </cell>
          <cell r="H12">
            <v>4.2999999999999997E-2</v>
          </cell>
          <cell r="I12">
            <v>4</v>
          </cell>
          <cell r="J12">
            <v>45.097000000000001</v>
          </cell>
          <cell r="K12">
            <v>605</v>
          </cell>
          <cell r="L12" t="str">
            <v>BS</v>
          </cell>
          <cell r="M12" t="str">
            <v>Birel ART/IAME</v>
          </cell>
          <cell r="N12" t="str">
            <v>BirelART Access Racing</v>
          </cell>
          <cell r="O12">
            <v>101.221</v>
          </cell>
        </row>
        <row r="13">
          <cell r="A13">
            <v>12</v>
          </cell>
          <cell r="B13">
            <v>23</v>
          </cell>
          <cell r="C13" t="str">
            <v>朝日 ターボ</v>
          </cell>
          <cell r="D13" t="str">
            <v>OK</v>
          </cell>
          <cell r="E13">
            <v>44.957000000000001</v>
          </cell>
          <cell r="F13">
            <v>3</v>
          </cell>
          <cell r="G13">
            <v>0.54</v>
          </cell>
          <cell r="H13">
            <v>2E-3</v>
          </cell>
          <cell r="I13">
            <v>6</v>
          </cell>
          <cell r="J13">
            <v>44.981000000000002</v>
          </cell>
          <cell r="K13">
            <v>770</v>
          </cell>
          <cell r="L13" t="str">
            <v>DL</v>
          </cell>
          <cell r="M13" t="str">
            <v>Praga/TM</v>
          </cell>
          <cell r="N13" t="str">
            <v>MASUDA RACING PROJECT</v>
          </cell>
          <cell r="O13">
            <v>101.217</v>
          </cell>
        </row>
        <row r="14">
          <cell r="A14">
            <v>13</v>
          </cell>
          <cell r="B14">
            <v>71</v>
          </cell>
          <cell r="C14" t="str">
            <v>小林 利徠斗</v>
          </cell>
          <cell r="D14" t="str">
            <v>OK</v>
          </cell>
          <cell r="E14">
            <v>44.966999999999999</v>
          </cell>
          <cell r="F14">
            <v>5</v>
          </cell>
          <cell r="G14">
            <v>0.55000000000000004</v>
          </cell>
          <cell r="H14">
            <v>0.01</v>
          </cell>
          <cell r="I14">
            <v>6</v>
          </cell>
          <cell r="J14">
            <v>45.067</v>
          </cell>
          <cell r="K14">
            <v>627</v>
          </cell>
          <cell r="L14" t="str">
            <v>DL</v>
          </cell>
          <cell r="M14" t="str">
            <v>Birel ART/IAME</v>
          </cell>
          <cell r="N14" t="str">
            <v>bbR.Super Racing Junkie!</v>
          </cell>
          <cell r="O14">
            <v>101.194</v>
          </cell>
        </row>
        <row r="15">
          <cell r="A15">
            <v>14</v>
          </cell>
          <cell r="B15">
            <v>64</v>
          </cell>
          <cell r="C15" t="str">
            <v>井本 大雅</v>
          </cell>
          <cell r="D15" t="str">
            <v>OK</v>
          </cell>
          <cell r="E15">
            <v>45.107999999999997</v>
          </cell>
          <cell r="F15">
            <v>4</v>
          </cell>
          <cell r="G15">
            <v>0.69099999999999995</v>
          </cell>
          <cell r="H15">
            <v>0.14099999999999999</v>
          </cell>
          <cell r="I15">
            <v>5</v>
          </cell>
          <cell r="J15">
            <v>45.161000000000001</v>
          </cell>
          <cell r="K15">
            <v>624</v>
          </cell>
          <cell r="L15" t="str">
            <v>DL</v>
          </cell>
          <cell r="M15" t="str">
            <v>CL/IAME</v>
          </cell>
          <cell r="N15" t="str">
            <v>CUORE</v>
          </cell>
          <cell r="O15">
            <v>100.878</v>
          </cell>
        </row>
        <row r="16">
          <cell r="A16">
            <v>15</v>
          </cell>
          <cell r="B16">
            <v>19</v>
          </cell>
          <cell r="C16" t="str">
            <v>中村 仁</v>
          </cell>
          <cell r="D16" t="str">
            <v>OK</v>
          </cell>
          <cell r="E16">
            <v>45.146999999999998</v>
          </cell>
          <cell r="F16">
            <v>5</v>
          </cell>
          <cell r="G16">
            <v>0.73</v>
          </cell>
          <cell r="H16">
            <v>3.9E-2</v>
          </cell>
          <cell r="I16">
            <v>5</v>
          </cell>
          <cell r="J16">
            <v>45.195</v>
          </cell>
          <cell r="K16">
            <v>610</v>
          </cell>
          <cell r="L16" t="str">
            <v>BS</v>
          </cell>
          <cell r="M16" t="str">
            <v>REDSPEED/VORTEX</v>
          </cell>
          <cell r="N16" t="str">
            <v>Moty's RACING TEAM</v>
          </cell>
          <cell r="O16">
            <v>100.791</v>
          </cell>
        </row>
        <row r="17">
          <cell r="A17">
            <v>16</v>
          </cell>
          <cell r="B17">
            <v>43</v>
          </cell>
          <cell r="C17" t="str">
            <v>皆木 駿輔</v>
          </cell>
          <cell r="D17" t="str">
            <v>OK</v>
          </cell>
          <cell r="E17">
            <v>45.276000000000003</v>
          </cell>
          <cell r="F17">
            <v>3</v>
          </cell>
          <cell r="G17">
            <v>0.85899999999999999</v>
          </cell>
          <cell r="H17">
            <v>0.129</v>
          </cell>
          <cell r="I17">
            <v>3</v>
          </cell>
          <cell r="J17">
            <v>45.656999999999996</v>
          </cell>
          <cell r="K17">
            <v>619</v>
          </cell>
          <cell r="L17" t="str">
            <v>DL</v>
          </cell>
          <cell r="M17" t="str">
            <v>CRO Cpromotion/TM</v>
          </cell>
          <cell r="N17" t="str">
            <v>CROC Promotion</v>
          </cell>
          <cell r="O17">
            <v>100.504</v>
          </cell>
        </row>
        <row r="18">
          <cell r="A18">
            <v>17</v>
          </cell>
          <cell r="B18">
            <v>27</v>
          </cell>
          <cell r="C18" t="str">
            <v>渡部 樹</v>
          </cell>
          <cell r="D18" t="str">
            <v>OK</v>
          </cell>
          <cell r="E18">
            <v>45.332000000000001</v>
          </cell>
          <cell r="F18">
            <v>3</v>
          </cell>
          <cell r="G18">
            <v>0.91500000000000004</v>
          </cell>
          <cell r="H18">
            <v>5.6000000000000001E-2</v>
          </cell>
          <cell r="I18">
            <v>5</v>
          </cell>
          <cell r="J18">
            <v>45.406999999999996</v>
          </cell>
          <cell r="K18">
            <v>614</v>
          </cell>
          <cell r="L18" t="str">
            <v>BS</v>
          </cell>
          <cell r="M18" t="str">
            <v>KOSMIC/VORTEX</v>
          </cell>
          <cell r="N18" t="str">
            <v>Team　KOSMIC　Karting</v>
          </cell>
          <cell r="O18">
            <v>100.379</v>
          </cell>
        </row>
      </sheetData>
      <sheetData sheetId="8"/>
      <sheetData sheetId="9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89</v>
          </cell>
          <cell r="C2" t="str">
            <v>加藤 大翔</v>
          </cell>
          <cell r="D2" t="str">
            <v>OK</v>
          </cell>
          <cell r="E2">
            <v>44.417000000000002</v>
          </cell>
          <cell r="F2">
            <v>4</v>
          </cell>
          <cell r="G2" t="str">
            <v>102.45km/h</v>
          </cell>
          <cell r="I2">
            <v>4</v>
          </cell>
          <cell r="J2">
            <v>44.573</v>
          </cell>
          <cell r="K2">
            <v>631</v>
          </cell>
          <cell r="L2" t="str">
            <v>YH</v>
          </cell>
          <cell r="M2" t="str">
            <v>KR/TM</v>
          </cell>
          <cell r="N2" t="str">
            <v>PONOS HIROTEX RACING</v>
          </cell>
          <cell r="O2">
            <v>102.447</v>
          </cell>
        </row>
        <row r="3">
          <cell r="A3">
            <v>2</v>
          </cell>
          <cell r="B3">
            <v>29</v>
          </cell>
          <cell r="C3" t="str">
            <v>三村 壮太郎</v>
          </cell>
          <cell r="D3" t="str">
            <v>OK</v>
          </cell>
          <cell r="E3">
            <v>44.515999999999998</v>
          </cell>
          <cell r="F3">
            <v>4</v>
          </cell>
          <cell r="G3">
            <v>9.8999999999996646E-2</v>
          </cell>
          <cell r="H3">
            <v>9.8999999999996646E-2</v>
          </cell>
          <cell r="I3">
            <v>5</v>
          </cell>
          <cell r="J3">
            <v>44.755000000000003</v>
          </cell>
          <cell r="K3">
            <v>616</v>
          </cell>
          <cell r="L3" t="str">
            <v>BS</v>
          </cell>
          <cell r="M3" t="str">
            <v>Rosa Drago Corse/TM</v>
          </cell>
          <cell r="N3" t="str">
            <v>RosaDragoCorse</v>
          </cell>
          <cell r="O3">
            <v>102.21899999999999</v>
          </cell>
        </row>
        <row r="4">
          <cell r="A4">
            <v>3</v>
          </cell>
          <cell r="B4">
            <v>18</v>
          </cell>
          <cell r="C4" t="str">
            <v>野澤 勇翔</v>
          </cell>
          <cell r="D4" t="str">
            <v>OK</v>
          </cell>
          <cell r="E4">
            <v>44.53</v>
          </cell>
          <cell r="F4">
            <v>5</v>
          </cell>
          <cell r="G4">
            <v>0.11299999999999955</v>
          </cell>
          <cell r="H4">
            <v>1.4000000000002899E-2</v>
          </cell>
          <cell r="I4">
            <v>5</v>
          </cell>
          <cell r="J4">
            <v>44.634999999999998</v>
          </cell>
          <cell r="K4">
            <v>609</v>
          </cell>
          <cell r="L4" t="str">
            <v>BS</v>
          </cell>
          <cell r="M4" t="str">
            <v>Birel ART/IAME</v>
          </cell>
          <cell r="N4" t="str">
            <v>bbR.チームエッフェガーラ</v>
          </cell>
          <cell r="O4">
            <v>102.187</v>
          </cell>
        </row>
        <row r="5">
          <cell r="A5">
            <v>4</v>
          </cell>
          <cell r="B5">
            <v>34</v>
          </cell>
          <cell r="C5" t="str">
            <v>清水 啓伸</v>
          </cell>
          <cell r="D5" t="str">
            <v>OK</v>
          </cell>
          <cell r="E5">
            <v>44.542999999999999</v>
          </cell>
          <cell r="F5">
            <v>5</v>
          </cell>
          <cell r="G5">
            <v>0.12599999999999767</v>
          </cell>
          <cell r="H5">
            <v>1.2999999999998124E-2</v>
          </cell>
          <cell r="I5">
            <v>5</v>
          </cell>
          <cell r="J5">
            <v>44.609000000000002</v>
          </cell>
          <cell r="K5">
            <v>618</v>
          </cell>
          <cell r="L5" t="str">
            <v>BS</v>
          </cell>
          <cell r="M5" t="str">
            <v>Drago CORSE/TM</v>
          </cell>
          <cell r="N5" t="str">
            <v>DragoCORSE</v>
          </cell>
          <cell r="O5">
            <v>102.157</v>
          </cell>
        </row>
        <row r="6">
          <cell r="A6">
            <v>5</v>
          </cell>
          <cell r="B6">
            <v>1</v>
          </cell>
          <cell r="C6" t="str">
            <v>佐々木 大樹</v>
          </cell>
          <cell r="D6" t="str">
            <v>OK</v>
          </cell>
          <cell r="E6">
            <v>44.545999999999999</v>
          </cell>
          <cell r="F6">
            <v>3</v>
          </cell>
          <cell r="G6">
            <v>0.12899999999999778</v>
          </cell>
          <cell r="H6">
            <v>3.0000000000001137E-3</v>
          </cell>
          <cell r="I6">
            <v>4</v>
          </cell>
          <cell r="J6">
            <v>44.631</v>
          </cell>
          <cell r="K6">
            <v>601</v>
          </cell>
          <cell r="L6" t="str">
            <v>BS</v>
          </cell>
          <cell r="M6" t="str">
            <v>TONY KART/VORTEX</v>
          </cell>
          <cell r="N6" t="str">
            <v>TONYKART RACING TEAM JAPAN</v>
          </cell>
          <cell r="O6">
            <v>102.151</v>
          </cell>
        </row>
        <row r="7">
          <cell r="A7">
            <v>6</v>
          </cell>
          <cell r="B7">
            <v>85</v>
          </cell>
          <cell r="C7" t="str">
            <v>佐藤 蓮</v>
          </cell>
          <cell r="D7" t="str">
            <v>OK</v>
          </cell>
          <cell r="E7">
            <v>44.566000000000003</v>
          </cell>
          <cell r="F7">
            <v>5</v>
          </cell>
          <cell r="G7">
            <v>0.14900000000000091</v>
          </cell>
          <cell r="H7">
            <v>2.0000000000003126E-2</v>
          </cell>
          <cell r="I7">
            <v>5</v>
          </cell>
          <cell r="J7">
            <v>44.569000000000003</v>
          </cell>
          <cell r="K7">
            <v>630</v>
          </cell>
          <cell r="L7" t="str">
            <v>YH</v>
          </cell>
          <cell r="M7" t="str">
            <v>Drago CORSE/TM</v>
          </cell>
          <cell r="N7" t="str">
            <v>Drago Corse</v>
          </cell>
          <cell r="O7">
            <v>102.105</v>
          </cell>
        </row>
        <row r="8">
          <cell r="A8">
            <v>7</v>
          </cell>
          <cell r="B8">
            <v>25</v>
          </cell>
          <cell r="C8" t="str">
            <v>小田 優</v>
          </cell>
          <cell r="D8" t="str">
            <v>OK</v>
          </cell>
          <cell r="E8">
            <v>44.613</v>
          </cell>
          <cell r="F8">
            <v>4</v>
          </cell>
          <cell r="G8">
            <v>0.19599999999999795</v>
          </cell>
          <cell r="H8">
            <v>4.6999999999997044E-2</v>
          </cell>
          <cell r="I8">
            <v>6</v>
          </cell>
          <cell r="J8">
            <v>44.713000000000001</v>
          </cell>
          <cell r="K8">
            <v>613</v>
          </cell>
          <cell r="L8" t="str">
            <v>BS</v>
          </cell>
          <cell r="M8" t="str">
            <v>Drago CORSE/TM</v>
          </cell>
          <cell r="N8" t="str">
            <v>Drago CORSE</v>
          </cell>
          <cell r="O8">
            <v>101.997</v>
          </cell>
        </row>
        <row r="9">
          <cell r="A9">
            <v>8</v>
          </cell>
          <cell r="B9">
            <v>13</v>
          </cell>
          <cell r="C9" t="str">
            <v>梅垣 清</v>
          </cell>
          <cell r="D9" t="str">
            <v>OK</v>
          </cell>
          <cell r="E9">
            <v>44.680999999999997</v>
          </cell>
          <cell r="F9">
            <v>5</v>
          </cell>
          <cell r="G9">
            <v>0.26399999999999579</v>
          </cell>
          <cell r="H9">
            <v>6.799999999999784E-2</v>
          </cell>
          <cell r="I9">
            <v>6</v>
          </cell>
          <cell r="J9">
            <v>44.686</v>
          </cell>
          <cell r="K9">
            <v>606</v>
          </cell>
          <cell r="L9" t="str">
            <v>BS</v>
          </cell>
          <cell r="M9" t="str">
            <v>Birel ART/IAME</v>
          </cell>
          <cell r="N9" t="str">
            <v>BirelART Access Racing</v>
          </cell>
          <cell r="O9">
            <v>101.842</v>
          </cell>
        </row>
        <row r="10">
          <cell r="A10">
            <v>9</v>
          </cell>
          <cell r="B10">
            <v>44</v>
          </cell>
          <cell r="C10" t="str">
            <v>佐藤 凌音</v>
          </cell>
          <cell r="D10" t="str">
            <v>OK</v>
          </cell>
          <cell r="E10">
            <v>44.680999999999997</v>
          </cell>
          <cell r="F10">
            <v>4</v>
          </cell>
          <cell r="G10">
            <v>0.26399999999999579</v>
          </cell>
          <cell r="H10">
            <v>0</v>
          </cell>
          <cell r="I10">
            <v>5</v>
          </cell>
          <cell r="J10">
            <v>44.756999999999998</v>
          </cell>
          <cell r="K10">
            <v>620</v>
          </cell>
          <cell r="L10" t="str">
            <v>BS</v>
          </cell>
          <cell r="M10" t="str">
            <v>LN KART/TM</v>
          </cell>
          <cell r="N10" t="str">
            <v>TOKAIDENSO  DSM</v>
          </cell>
          <cell r="O10">
            <v>101.842</v>
          </cell>
        </row>
        <row r="11">
          <cell r="A11">
            <v>10</v>
          </cell>
          <cell r="B11">
            <v>11</v>
          </cell>
          <cell r="C11" t="str">
            <v>佐野 雄城</v>
          </cell>
          <cell r="D11" t="str">
            <v>OK</v>
          </cell>
          <cell r="E11">
            <v>44.683999999999997</v>
          </cell>
          <cell r="F11">
            <v>4</v>
          </cell>
          <cell r="G11">
            <v>0.26699999999999591</v>
          </cell>
          <cell r="H11">
            <v>3.0000000000001137E-3</v>
          </cell>
          <cell r="I11">
            <v>5</v>
          </cell>
          <cell r="J11">
            <v>44.694000000000003</v>
          </cell>
          <cell r="K11">
            <v>604</v>
          </cell>
          <cell r="L11" t="str">
            <v>BS</v>
          </cell>
          <cell r="M11" t="str">
            <v>Birel ART/IAME</v>
          </cell>
          <cell r="N11" t="str">
            <v>BirelART Access Racing</v>
          </cell>
          <cell r="O11">
            <v>101.83499999999999</v>
          </cell>
        </row>
        <row r="12">
          <cell r="A12">
            <v>11</v>
          </cell>
          <cell r="B12">
            <v>22</v>
          </cell>
          <cell r="C12" t="str">
            <v>金子 修</v>
          </cell>
          <cell r="D12" t="str">
            <v>OK</v>
          </cell>
          <cell r="E12">
            <v>44.704999999999998</v>
          </cell>
          <cell r="F12">
            <v>4</v>
          </cell>
          <cell r="G12">
            <v>0.2879999999999967</v>
          </cell>
          <cell r="H12">
            <v>2.1000000000000796E-2</v>
          </cell>
          <cell r="I12">
            <v>5</v>
          </cell>
          <cell r="J12">
            <v>44.728999999999999</v>
          </cell>
          <cell r="K12">
            <v>612</v>
          </cell>
          <cell r="L12" t="str">
            <v>BS</v>
          </cell>
          <cell r="M12" t="str">
            <v>TONY KART/VORTEX</v>
          </cell>
          <cell r="N12" t="str">
            <v>TONYKART RACING TEAM JAPAN</v>
          </cell>
          <cell r="O12">
            <v>101.78700000000001</v>
          </cell>
        </row>
        <row r="13">
          <cell r="A13">
            <v>12</v>
          </cell>
          <cell r="B13">
            <v>81</v>
          </cell>
          <cell r="C13" t="str">
            <v>山田 杯利</v>
          </cell>
          <cell r="D13" t="str">
            <v>OK</v>
          </cell>
          <cell r="E13">
            <v>44.71</v>
          </cell>
          <cell r="F13">
            <v>3</v>
          </cell>
          <cell r="G13">
            <v>0.29299999999999926</v>
          </cell>
          <cell r="H13">
            <v>5.000000000002558E-3</v>
          </cell>
          <cell r="I13">
            <v>5</v>
          </cell>
          <cell r="J13">
            <v>44.777000000000001</v>
          </cell>
          <cell r="K13">
            <v>629</v>
          </cell>
          <cell r="L13" t="str">
            <v>BS</v>
          </cell>
          <cell r="M13" t="str">
            <v>Drago CORSE/TM</v>
          </cell>
          <cell r="N13" t="str">
            <v>DragoCorse</v>
          </cell>
          <cell r="O13">
            <v>101.776</v>
          </cell>
        </row>
        <row r="14">
          <cell r="A14">
            <v>13</v>
          </cell>
          <cell r="B14">
            <v>51</v>
          </cell>
          <cell r="C14" t="str">
            <v>堂園 鷲</v>
          </cell>
          <cell r="D14" t="str">
            <v>OK</v>
          </cell>
          <cell r="E14">
            <v>44.767000000000003</v>
          </cell>
          <cell r="F14">
            <v>2</v>
          </cell>
          <cell r="G14">
            <v>0.35000000000000142</v>
          </cell>
          <cell r="H14">
            <v>5.700000000000216E-2</v>
          </cell>
          <cell r="I14">
            <v>3</v>
          </cell>
          <cell r="J14">
            <v>44.823</v>
          </cell>
          <cell r="K14">
            <v>621</v>
          </cell>
          <cell r="L14" t="str">
            <v>BS</v>
          </cell>
          <cell r="M14" t="str">
            <v>ENERGY CORCE/TM</v>
          </cell>
          <cell r="N14" t="str">
            <v>ENERGY JAPAN</v>
          </cell>
          <cell r="O14">
            <v>101.646</v>
          </cell>
        </row>
        <row r="15">
          <cell r="A15">
            <v>14</v>
          </cell>
          <cell r="B15">
            <v>14</v>
          </cell>
          <cell r="C15" t="str">
            <v>浅見 謙心</v>
          </cell>
          <cell r="D15" t="str">
            <v>OK</v>
          </cell>
          <cell r="E15">
            <v>44.783999999999999</v>
          </cell>
          <cell r="F15">
            <v>5</v>
          </cell>
          <cell r="G15">
            <v>0.36699999999999733</v>
          </cell>
          <cell r="H15">
            <v>1.6999999999995907E-2</v>
          </cell>
          <cell r="I15">
            <v>5</v>
          </cell>
          <cell r="J15">
            <v>44.948999999999998</v>
          </cell>
          <cell r="K15">
            <v>607</v>
          </cell>
          <cell r="L15" t="str">
            <v>BS</v>
          </cell>
          <cell r="M15" t="str">
            <v>Birel ART/IAME</v>
          </cell>
          <cell r="N15" t="str">
            <v>BirelART Access Racing</v>
          </cell>
          <cell r="O15">
            <v>101.608</v>
          </cell>
        </row>
        <row r="16">
          <cell r="A16">
            <v>15</v>
          </cell>
          <cell r="B16">
            <v>77</v>
          </cell>
          <cell r="C16" t="str">
            <v>渡部 智仁</v>
          </cell>
          <cell r="D16" t="str">
            <v>OK</v>
          </cell>
          <cell r="E16">
            <v>44.795000000000002</v>
          </cell>
          <cell r="F16">
            <v>4</v>
          </cell>
          <cell r="G16">
            <v>0.37800000000000011</v>
          </cell>
          <cell r="H16">
            <v>1.1000000000002785E-2</v>
          </cell>
          <cell r="I16">
            <v>6</v>
          </cell>
          <cell r="J16">
            <v>44.838999999999999</v>
          </cell>
          <cell r="K16">
            <v>628</v>
          </cell>
          <cell r="L16" t="str">
            <v>BS</v>
          </cell>
          <cell r="M16" t="str">
            <v>Rosa Drago CORSE/TM</v>
          </cell>
          <cell r="N16" t="str">
            <v>RosaDragoCORSE</v>
          </cell>
          <cell r="O16">
            <v>101.583</v>
          </cell>
        </row>
        <row r="17">
          <cell r="A17">
            <v>16</v>
          </cell>
          <cell r="B17">
            <v>67</v>
          </cell>
          <cell r="C17" t="str">
            <v>田中 照久</v>
          </cell>
          <cell r="D17" t="str">
            <v>OK</v>
          </cell>
          <cell r="E17">
            <v>44.811</v>
          </cell>
          <cell r="F17">
            <v>5</v>
          </cell>
          <cell r="G17">
            <v>0.39399999999999835</v>
          </cell>
          <cell r="H17">
            <v>1.5999999999998238E-2</v>
          </cell>
          <cell r="I17">
            <v>5</v>
          </cell>
          <cell r="J17">
            <v>44.975000000000001</v>
          </cell>
          <cell r="K17">
            <v>625</v>
          </cell>
          <cell r="L17" t="str">
            <v>BS</v>
          </cell>
          <cell r="M17" t="str">
            <v>GLEA TEQKK02/TM</v>
          </cell>
          <cell r="N17" t="str">
            <v>GLEATEQ  RACING  TEAM</v>
          </cell>
          <cell r="O17">
            <v>101.54600000000001</v>
          </cell>
        </row>
        <row r="18">
          <cell r="A18">
            <v>17</v>
          </cell>
          <cell r="B18">
            <v>55</v>
          </cell>
          <cell r="C18" t="str">
            <v>藤井 翔大</v>
          </cell>
          <cell r="D18" t="str">
            <v>OK</v>
          </cell>
          <cell r="E18">
            <v>44.820999999999998</v>
          </cell>
          <cell r="F18">
            <v>6</v>
          </cell>
          <cell r="G18">
            <v>0.40399999999999636</v>
          </cell>
          <cell r="H18">
            <v>9.9999999999980105E-3</v>
          </cell>
          <cell r="I18">
            <v>7</v>
          </cell>
          <cell r="J18">
            <v>44.941000000000003</v>
          </cell>
          <cell r="K18">
            <v>623</v>
          </cell>
          <cell r="L18" t="str">
            <v>BS</v>
          </cell>
          <cell r="M18" t="str">
            <v>Drago CORSE/TM</v>
          </cell>
          <cell r="N18" t="str">
            <v>Croc Promotion</v>
          </cell>
          <cell r="O18">
            <v>101.524</v>
          </cell>
        </row>
        <row r="19">
          <cell r="A19">
            <v>18</v>
          </cell>
          <cell r="B19">
            <v>7</v>
          </cell>
          <cell r="C19" t="str">
            <v>高橋 悠之</v>
          </cell>
          <cell r="D19" t="str">
            <v>OK</v>
          </cell>
          <cell r="E19">
            <v>44.835000000000001</v>
          </cell>
          <cell r="F19">
            <v>2</v>
          </cell>
          <cell r="G19">
            <v>0.41799999999999926</v>
          </cell>
          <cell r="H19">
            <v>1.4000000000002899E-2</v>
          </cell>
          <cell r="I19">
            <v>4</v>
          </cell>
          <cell r="J19">
            <v>44.881</v>
          </cell>
          <cell r="K19">
            <v>603</v>
          </cell>
          <cell r="L19" t="str">
            <v>BS</v>
          </cell>
          <cell r="M19" t="str">
            <v>Birel ART/IAME</v>
          </cell>
          <cell r="N19" t="str">
            <v>BirelART Access Racing</v>
          </cell>
          <cell r="O19">
            <v>101.492</v>
          </cell>
        </row>
        <row r="20">
          <cell r="A20">
            <v>19</v>
          </cell>
          <cell r="B20">
            <v>15</v>
          </cell>
          <cell r="C20" t="str">
            <v>熊谷 憲太</v>
          </cell>
          <cell r="D20" t="str">
            <v>OK</v>
          </cell>
          <cell r="E20">
            <v>44.844000000000001</v>
          </cell>
          <cell r="F20">
            <v>2</v>
          </cell>
          <cell r="G20">
            <v>0.4269999999999996</v>
          </cell>
          <cell r="H20">
            <v>9.0000000000003411E-3</v>
          </cell>
          <cell r="I20">
            <v>6</v>
          </cell>
          <cell r="J20">
            <v>45.033999999999999</v>
          </cell>
          <cell r="K20">
            <v>608</v>
          </cell>
          <cell r="L20" t="str">
            <v>BS</v>
          </cell>
          <cell r="M20" t="str">
            <v>KR/TM</v>
          </cell>
          <cell r="N20" t="str">
            <v>kp  buzz with HIROTEX</v>
          </cell>
          <cell r="O20">
            <v>101.47199999999999</v>
          </cell>
        </row>
        <row r="21">
          <cell r="A21">
            <v>20</v>
          </cell>
          <cell r="B21">
            <v>69</v>
          </cell>
          <cell r="C21" t="str">
            <v>半田 昌宗</v>
          </cell>
          <cell r="D21" t="str">
            <v>OK</v>
          </cell>
          <cell r="E21">
            <v>44.845999999999997</v>
          </cell>
          <cell r="F21">
            <v>6</v>
          </cell>
          <cell r="G21">
            <v>0.42899999999999494</v>
          </cell>
          <cell r="H21">
            <v>1.9999999999953388E-3</v>
          </cell>
          <cell r="I21">
            <v>6</v>
          </cell>
          <cell r="J21">
            <v>44.863999999999997</v>
          </cell>
          <cell r="K21">
            <v>626</v>
          </cell>
          <cell r="L21" t="str">
            <v>BS</v>
          </cell>
          <cell r="M21" t="str">
            <v>CRG/TM</v>
          </cell>
          <cell r="N21" t="str">
            <v>TEAM　WOLF</v>
          </cell>
          <cell r="O21">
            <v>101.467</v>
          </cell>
        </row>
        <row r="22">
          <cell r="A22">
            <v>21</v>
          </cell>
          <cell r="B22">
            <v>24</v>
          </cell>
          <cell r="C22" t="str">
            <v>田中 風輝</v>
          </cell>
          <cell r="D22" t="str">
            <v>OK</v>
          </cell>
          <cell r="E22">
            <v>44.911999999999999</v>
          </cell>
          <cell r="F22">
            <v>5</v>
          </cell>
          <cell r="G22">
            <v>0.49499999999999744</v>
          </cell>
          <cell r="H22">
            <v>6.6000000000002501E-2</v>
          </cell>
          <cell r="I22">
            <v>5</v>
          </cell>
          <cell r="J22">
            <v>44.948</v>
          </cell>
          <cell r="K22">
            <v>769</v>
          </cell>
          <cell r="L22" t="str">
            <v>DL</v>
          </cell>
          <cell r="M22" t="str">
            <v>Praga/TM</v>
          </cell>
          <cell r="N22" t="str">
            <v>MASUDA RACING PROJECT</v>
          </cell>
          <cell r="O22">
            <v>101.318</v>
          </cell>
        </row>
        <row r="23">
          <cell r="A23">
            <v>22</v>
          </cell>
          <cell r="B23">
            <v>12</v>
          </cell>
          <cell r="C23" t="str">
            <v>上野 晴紀</v>
          </cell>
          <cell r="D23" t="str">
            <v>OK</v>
          </cell>
          <cell r="E23">
            <v>44.954999999999998</v>
          </cell>
          <cell r="F23">
            <v>4</v>
          </cell>
          <cell r="G23">
            <v>0.5379999999999967</v>
          </cell>
          <cell r="H23">
            <v>4.2999999999999261E-2</v>
          </cell>
          <cell r="I23">
            <v>4</v>
          </cell>
          <cell r="J23">
            <v>45.097000000000001</v>
          </cell>
          <cell r="K23">
            <v>605</v>
          </cell>
          <cell r="L23" t="str">
            <v>BS</v>
          </cell>
          <cell r="M23" t="str">
            <v>Birel ART/IAME</v>
          </cell>
          <cell r="N23" t="str">
            <v>BirelART Access Racing</v>
          </cell>
          <cell r="O23">
            <v>101.221</v>
          </cell>
        </row>
        <row r="24">
          <cell r="A24">
            <v>23</v>
          </cell>
          <cell r="B24">
            <v>23</v>
          </cell>
          <cell r="C24" t="str">
            <v>朝日 ターボ</v>
          </cell>
          <cell r="D24" t="str">
            <v>OK</v>
          </cell>
          <cell r="E24">
            <v>44.957000000000001</v>
          </cell>
          <cell r="F24">
            <v>3</v>
          </cell>
          <cell r="G24">
            <v>0.53999999999999915</v>
          </cell>
          <cell r="H24">
            <v>2.0000000000024443E-3</v>
          </cell>
          <cell r="I24">
            <v>6</v>
          </cell>
          <cell r="J24">
            <v>44.981000000000002</v>
          </cell>
          <cell r="K24">
            <v>770</v>
          </cell>
          <cell r="L24" t="str">
            <v>DL</v>
          </cell>
          <cell r="M24" t="str">
            <v>Praga/TM</v>
          </cell>
          <cell r="N24" t="str">
            <v>MASUDA RACING PROJECT</v>
          </cell>
          <cell r="O24">
            <v>101.217</v>
          </cell>
        </row>
        <row r="25">
          <cell r="A25">
            <v>24</v>
          </cell>
          <cell r="B25">
            <v>71</v>
          </cell>
          <cell r="C25" t="str">
            <v>小林 利徠斗</v>
          </cell>
          <cell r="D25" t="str">
            <v>OK</v>
          </cell>
          <cell r="E25">
            <v>44.966999999999999</v>
          </cell>
          <cell r="F25">
            <v>5</v>
          </cell>
          <cell r="G25">
            <v>0.54999999999999716</v>
          </cell>
          <cell r="H25">
            <v>9.9999999999980105E-3</v>
          </cell>
          <cell r="I25">
            <v>6</v>
          </cell>
          <cell r="J25">
            <v>45.067</v>
          </cell>
          <cell r="K25">
            <v>627</v>
          </cell>
          <cell r="L25" t="str">
            <v>DL</v>
          </cell>
          <cell r="M25" t="str">
            <v>Birel ART/IAME</v>
          </cell>
          <cell r="N25" t="str">
            <v>bbR.Super Racing Junkie!</v>
          </cell>
          <cell r="O25">
            <v>101.194</v>
          </cell>
        </row>
        <row r="26">
          <cell r="A26">
            <v>25</v>
          </cell>
          <cell r="B26">
            <v>3</v>
          </cell>
          <cell r="C26" t="str">
            <v>洞地 遼大</v>
          </cell>
          <cell r="D26" t="str">
            <v>OK</v>
          </cell>
          <cell r="E26">
            <v>45.026000000000003</v>
          </cell>
          <cell r="F26">
            <v>5</v>
          </cell>
          <cell r="G26">
            <v>0.60900000000000176</v>
          </cell>
          <cell r="H26">
            <v>5.9000000000004604E-2</v>
          </cell>
          <cell r="I26">
            <v>5</v>
          </cell>
          <cell r="J26">
            <v>45.057000000000002</v>
          </cell>
          <cell r="K26">
            <v>602</v>
          </cell>
          <cell r="L26" t="str">
            <v>DL</v>
          </cell>
          <cell r="M26" t="str">
            <v>KR/TM</v>
          </cell>
          <cell r="N26" t="str">
            <v>PONOS HIROTEX RACING</v>
          </cell>
          <cell r="O26">
            <v>101.062</v>
          </cell>
        </row>
        <row r="27">
          <cell r="A27">
            <v>26</v>
          </cell>
          <cell r="B27">
            <v>64</v>
          </cell>
          <cell r="C27" t="str">
            <v>井本 大雅</v>
          </cell>
          <cell r="D27" t="str">
            <v>OK</v>
          </cell>
          <cell r="E27">
            <v>45.107999999999997</v>
          </cell>
          <cell r="F27">
            <v>4</v>
          </cell>
          <cell r="G27">
            <v>0.6909999999999954</v>
          </cell>
          <cell r="H27">
            <v>8.1999999999993634E-2</v>
          </cell>
          <cell r="I27">
            <v>5</v>
          </cell>
          <cell r="J27">
            <v>45.161000000000001</v>
          </cell>
          <cell r="K27">
            <v>624</v>
          </cell>
          <cell r="L27" t="str">
            <v>DL</v>
          </cell>
          <cell r="M27" t="str">
            <v>CL/IAME</v>
          </cell>
          <cell r="N27" t="str">
            <v>CUORE</v>
          </cell>
          <cell r="O27">
            <v>100.878</v>
          </cell>
        </row>
        <row r="28">
          <cell r="A28">
            <v>27</v>
          </cell>
          <cell r="B28">
            <v>19</v>
          </cell>
          <cell r="C28" t="str">
            <v>中村 仁</v>
          </cell>
          <cell r="D28" t="str">
            <v>OK</v>
          </cell>
          <cell r="E28">
            <v>45.146999999999998</v>
          </cell>
          <cell r="F28">
            <v>5</v>
          </cell>
          <cell r="G28">
            <v>0.72999999999999687</v>
          </cell>
          <cell r="H28">
            <v>3.9000000000001478E-2</v>
          </cell>
          <cell r="I28">
            <v>5</v>
          </cell>
          <cell r="J28">
            <v>45.195</v>
          </cell>
          <cell r="K28">
            <v>610</v>
          </cell>
          <cell r="L28" t="str">
            <v>BS</v>
          </cell>
          <cell r="M28" t="str">
            <v>REDSPEED/VORTEX</v>
          </cell>
          <cell r="N28" t="str">
            <v>Moty's RACING TEAM</v>
          </cell>
          <cell r="O28">
            <v>100.791</v>
          </cell>
        </row>
        <row r="29">
          <cell r="A29">
            <v>28</v>
          </cell>
          <cell r="B29">
            <v>33</v>
          </cell>
          <cell r="C29" t="str">
            <v>安藤 哉翔</v>
          </cell>
          <cell r="D29" t="str">
            <v>OK</v>
          </cell>
          <cell r="E29">
            <v>45.197000000000003</v>
          </cell>
          <cell r="F29">
            <v>4</v>
          </cell>
          <cell r="G29">
            <v>0.78000000000000114</v>
          </cell>
          <cell r="H29">
            <v>5.0000000000004263E-2</v>
          </cell>
          <cell r="I29">
            <v>6</v>
          </cell>
          <cell r="J29">
            <v>45.356999999999999</v>
          </cell>
          <cell r="K29">
            <v>617</v>
          </cell>
          <cell r="L29" t="str">
            <v>BS</v>
          </cell>
          <cell r="M29" t="str">
            <v>TONY KART/VORTEX</v>
          </cell>
          <cell r="N29" t="str">
            <v>TONYKART RACING TEAM JAPAN</v>
          </cell>
          <cell r="O29">
            <v>100.679</v>
          </cell>
        </row>
        <row r="30">
          <cell r="A30">
            <v>29</v>
          </cell>
          <cell r="B30">
            <v>52</v>
          </cell>
          <cell r="C30" t="str">
            <v>伊藤 祐</v>
          </cell>
          <cell r="D30" t="str">
            <v>OK</v>
          </cell>
          <cell r="E30">
            <v>45.201000000000001</v>
          </cell>
          <cell r="F30">
            <v>6</v>
          </cell>
          <cell r="G30">
            <v>0.78399999999999892</v>
          </cell>
          <cell r="H30">
            <v>3.9999999999977831E-3</v>
          </cell>
          <cell r="I30">
            <v>7</v>
          </cell>
          <cell r="J30">
            <v>45.204999999999998</v>
          </cell>
          <cell r="K30">
            <v>622</v>
          </cell>
          <cell r="L30" t="str">
            <v>DL</v>
          </cell>
          <cell r="M30" t="str">
            <v>Praga/TM</v>
          </cell>
          <cell r="N30" t="str">
            <v>ガレージC</v>
          </cell>
          <cell r="O30">
            <v>100.67</v>
          </cell>
        </row>
        <row r="31">
          <cell r="A31">
            <v>30</v>
          </cell>
          <cell r="B31">
            <v>43</v>
          </cell>
          <cell r="C31" t="str">
            <v>皆木 駿輔</v>
          </cell>
          <cell r="D31" t="str">
            <v>OK</v>
          </cell>
          <cell r="E31">
            <v>45.276000000000003</v>
          </cell>
          <cell r="F31">
            <v>3</v>
          </cell>
          <cell r="G31">
            <v>0.85900000000000176</v>
          </cell>
          <cell r="H31">
            <v>7.5000000000002842E-2</v>
          </cell>
          <cell r="I31">
            <v>3</v>
          </cell>
          <cell r="J31">
            <v>45.656999999999996</v>
          </cell>
          <cell r="K31">
            <v>619</v>
          </cell>
          <cell r="L31" t="str">
            <v>DL</v>
          </cell>
          <cell r="M31" t="str">
            <v>CRO Cpromotion/TM</v>
          </cell>
          <cell r="N31" t="str">
            <v>CROC Promotion</v>
          </cell>
          <cell r="O31">
            <v>100.504</v>
          </cell>
        </row>
        <row r="32">
          <cell r="A32">
            <v>31</v>
          </cell>
          <cell r="B32">
            <v>27</v>
          </cell>
          <cell r="C32" t="str">
            <v>渡部 樹</v>
          </cell>
          <cell r="D32" t="str">
            <v>OK</v>
          </cell>
          <cell r="E32">
            <v>45.332000000000001</v>
          </cell>
          <cell r="F32">
            <v>3</v>
          </cell>
          <cell r="G32">
            <v>0.91499999999999915</v>
          </cell>
          <cell r="H32">
            <v>5.5999999999997385E-2</v>
          </cell>
          <cell r="I32">
            <v>5</v>
          </cell>
          <cell r="J32">
            <v>45.406999999999996</v>
          </cell>
          <cell r="K32">
            <v>614</v>
          </cell>
          <cell r="L32" t="str">
            <v>BS</v>
          </cell>
          <cell r="M32" t="str">
            <v>KOSMIC/VORTEX</v>
          </cell>
          <cell r="N32" t="str">
            <v>Team　KOSMIC　Karting</v>
          </cell>
          <cell r="O32">
            <v>100.379</v>
          </cell>
        </row>
        <row r="33">
          <cell r="A33">
            <v>32</v>
          </cell>
          <cell r="B33">
            <v>28</v>
          </cell>
          <cell r="C33" t="str">
            <v>渡会 太一</v>
          </cell>
          <cell r="D33" t="str">
            <v>OK</v>
          </cell>
          <cell r="E33">
            <v>45.378999999999998</v>
          </cell>
          <cell r="F33">
            <v>4</v>
          </cell>
          <cell r="G33">
            <v>0.96199999999999619</v>
          </cell>
          <cell r="H33">
            <v>4.6999999999997044E-2</v>
          </cell>
          <cell r="I33">
            <v>6</v>
          </cell>
          <cell r="J33">
            <v>45.55</v>
          </cell>
          <cell r="K33">
            <v>615</v>
          </cell>
          <cell r="L33" t="str">
            <v>YH</v>
          </cell>
          <cell r="M33" t="str">
            <v>Drago CORSE/TM</v>
          </cell>
          <cell r="N33" t="str">
            <v>DragoCorse</v>
          </cell>
          <cell r="O33">
            <v>100.27500000000001</v>
          </cell>
        </row>
        <row r="34">
          <cell r="A34">
            <v>33</v>
          </cell>
          <cell r="B34">
            <v>20</v>
          </cell>
          <cell r="C34" t="str">
            <v>竹本 優月輝</v>
          </cell>
          <cell r="D34" t="str">
            <v>OK</v>
          </cell>
          <cell r="E34">
            <v>45.58</v>
          </cell>
          <cell r="F34">
            <v>6</v>
          </cell>
          <cell r="G34">
            <v>1.1629999999999967</v>
          </cell>
          <cell r="H34">
            <v>0.20100000000000051</v>
          </cell>
          <cell r="I34">
            <v>6</v>
          </cell>
          <cell r="J34">
            <v>45.642000000000003</v>
          </cell>
          <cell r="K34">
            <v>611</v>
          </cell>
          <cell r="L34" t="str">
            <v>DL</v>
          </cell>
          <cell r="M34" t="str">
            <v>EXPRIT/TM</v>
          </cell>
          <cell r="N34" t="str">
            <v>TGR TEAM TAKAGI PLANNING</v>
          </cell>
          <cell r="O34">
            <v>99.832999999999998</v>
          </cell>
        </row>
        <row r="35">
          <cell r="A35">
            <v>34</v>
          </cell>
          <cell r="B35">
            <v>95</v>
          </cell>
          <cell r="C35" t="str">
            <v>綿谷 浩明</v>
          </cell>
          <cell r="D35" t="str">
            <v>OK</v>
          </cell>
          <cell r="E35">
            <v>45.786000000000001</v>
          </cell>
          <cell r="F35">
            <v>4</v>
          </cell>
          <cell r="G35">
            <v>1.3689999999999998</v>
          </cell>
          <cell r="H35">
            <v>0.20600000000000307</v>
          </cell>
          <cell r="I35">
            <v>5</v>
          </cell>
          <cell r="J35">
            <v>45.991</v>
          </cell>
          <cell r="K35">
            <v>632</v>
          </cell>
          <cell r="L35" t="str">
            <v>BS</v>
          </cell>
          <cell r="M35" t="str">
            <v>XENON KART/TM</v>
          </cell>
          <cell r="N35" t="str">
            <v>SPS川口</v>
          </cell>
          <cell r="O35">
            <v>99.384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4"/>
  <sheetViews>
    <sheetView tabSelected="1" zoomScaleNormal="100" workbookViewId="0"/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0"/>
      <c r="B6" s="7"/>
      <c r="C6" s="7"/>
      <c r="D6" s="7"/>
      <c r="E6" s="7"/>
      <c r="F6" s="7"/>
      <c r="G6" s="7"/>
      <c r="H6" s="9"/>
      <c r="K6" s="59">
        <v>44877</v>
      </c>
      <c r="L6" s="59"/>
      <c r="M6" s="58" t="s">
        <v>27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57" t="str">
        <f>+[1]各種設定!D2</f>
        <v>2022年 オートバックス全日本カート選手権 OK部門　第9戦/10戦</v>
      </c>
      <c r="B7" s="7"/>
      <c r="C7" s="7"/>
      <c r="D7" s="7"/>
      <c r="E7" s="7"/>
      <c r="F7" s="7"/>
      <c r="G7" s="7"/>
      <c r="H7" s="9"/>
      <c r="J7" s="8"/>
      <c r="K7" s="56" t="s">
        <v>24</v>
      </c>
      <c r="L7" s="56" t="s">
        <v>23</v>
      </c>
      <c r="M7" s="54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56" t="s">
        <v>22</v>
      </c>
      <c r="L8" s="55" t="s">
        <v>21</v>
      </c>
      <c r="M8" s="54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3" t="str">
        <f>+[1]各種設定!D4</f>
        <v>OK</v>
      </c>
      <c r="B9" s="7"/>
      <c r="C9" s="7"/>
      <c r="D9" s="7"/>
      <c r="E9" s="7"/>
      <c r="F9" s="7"/>
      <c r="G9" s="7"/>
      <c r="H9" s="9"/>
      <c r="I9" s="7"/>
      <c r="J9" s="8"/>
      <c r="K9" s="52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1" t="s">
        <v>28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3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49" t="s">
        <v>16</v>
      </c>
      <c r="I11" s="23" t="s">
        <v>15</v>
      </c>
      <c r="J11" s="48">
        <f>VLOOKUP(A9,[1]コースレコード!$A:$G,3,FALSE)</f>
        <v>45.238999999999997</v>
      </c>
      <c r="K11" s="23" t="s">
        <v>14</v>
      </c>
      <c r="L11" s="23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4" t="s">
        <v>9</v>
      </c>
      <c r="B12" s="44" t="s">
        <v>8</v>
      </c>
      <c r="C12" s="44"/>
      <c r="D12" s="44"/>
      <c r="E12" s="47" t="s">
        <v>7</v>
      </c>
      <c r="F12" s="47" t="s">
        <v>6</v>
      </c>
      <c r="G12" s="44" t="s">
        <v>5</v>
      </c>
      <c r="H12" s="46" t="s">
        <v>4</v>
      </c>
      <c r="I12" s="44" t="s">
        <v>3</v>
      </c>
      <c r="J12" s="45"/>
      <c r="K12" s="44" t="s">
        <v>2</v>
      </c>
      <c r="L12" s="44" t="s">
        <v>1</v>
      </c>
      <c r="M12" s="44" t="s">
        <v>0</v>
      </c>
      <c r="N12" s="43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37">
        <v>1</v>
      </c>
      <c r="B13" s="36">
        <f>IFERROR(INDEX('[1]公式予選（TT①）-結果表（貼付）'!A2:$V$50,MATCH($A13,'[1]公式予選（TT①）-結果表（貼付）'!A2:$A$50,0),MATCH('公式予選（TT①）'!B$11,'[1]公式予選（TT①）-結果表（貼付）'!$1:$1,0)),"")</f>
        <v>29</v>
      </c>
      <c r="C13" s="36"/>
      <c r="D13" s="35"/>
      <c r="E13" s="34" t="str">
        <f>IFERROR(INDEX('[1]公式予選（TT①）-結果表（貼付）'!$A:$Z,MATCH($B13,'[1]公式予選（TT①）-結果表（貼付）'!$B:$B,0),MATCH('公式予選（TT①）'!E$11,'[1]公式予選（TT①）-結果表（貼付）'!$1:$1,0)),"")</f>
        <v>三村 壮太郎</v>
      </c>
      <c r="F13" s="33" t="str">
        <f>IFERROR(INDEX('[1]公式予選（TT①）-結果表（貼付）'!$A:$Z,MATCH($B13,'[1]公式予選（TT①）-結果表（貼付）'!$B:$B,0),MATCH('公式予選（TT①）'!F$11,'[1]公式予選（TT①）-結果表（貼付）'!$1:$1,0)),"")</f>
        <v>Rosa Drago Corse/TM</v>
      </c>
      <c r="G13" s="32" t="str">
        <f>IFERROR(INDEX('[1]公式予選（TT①）-結果表（貼付）'!$A:$Z,MATCH($B13,'[1]公式予選（TT①）-結果表（貼付）'!$B:$B,0),MATCH('公式予選（TT①）'!G$11,'[1]公式予選（TT①）-結果表（貼付）'!$1:$1,0)),"")</f>
        <v>RosaDragoCorse</v>
      </c>
      <c r="H13" s="31" t="str">
        <f>IFERROR(INDEX('[1]公式予選（TT①）-結果表（貼付）'!$A:$Z,MATCH($B13,'[1]公式予選（TT①）-結果表（貼付）'!$B:$B,0),MATCH('公式予選（TT①）'!H$11,'[1]公式予選（TT①）-結果表（貼付）'!$1:$1,0)),"")</f>
        <v>BS</v>
      </c>
      <c r="I13" s="30">
        <f>IF(A13="DNS","ｽﾀｰﾄ出来ず",IF(A13="DQ","失　格",IFERROR(INDEX('[1]公式予選（TT①）-結果表（貼付）'!$A:$Z,MATCH($B13,'[1]公式予選（TT①）-結果表（貼付）'!$B:$B,0),MATCH('公式予選（TT①）'!I$11,'[1]公式予選（TT①）-結果表（貼付）'!$1:$1,0)),"")))</f>
        <v>44.515999999999998</v>
      </c>
      <c r="J13" s="29" t="str">
        <f>IF(I13&lt;1,"",IF($J$11&gt;I13,"R",""))</f>
        <v>R</v>
      </c>
      <c r="K13" s="27" t="str">
        <f>ROUND(INDEX('[1]公式予選（TT①）-結果表（貼付）'!$A:$Z,MATCH($B13,'[1]公式予選（TT①）-結果表（貼付）'!$B:$B,0),MATCH("ベスト平均時速",'[1]公式予選（TT①）-結果表（貼付）'!$1:$1,0)),2)&amp;"km/h"</f>
        <v>102.22km/h</v>
      </c>
      <c r="L13" s="27"/>
      <c r="M13" s="27" t="str">
        <f>IF(OR('[1]公式予選（TT①）-結果表（貼付）'!A2="DNS",'[1]公式予選（TT①）-結果表（貼付）'!A2="DQ"),"",IFERROR(INDEX('[1]公式予選（TT①）-結果表（貼付）'!$A:$Z,MATCH($B13,'[1]公式予選（TT①）-結果表（貼付）'!$B:$B,0),MATCH("In Lap",'[1]公式予選（TT①）-結果表（貼付）'!$1:$1,0))&amp;"/"&amp;INDEX('[1]公式予選（TT①）-結果表（貼付）'!$A:$Z,MATCH($B13,'[1]公式予選（TT①）-結果表（貼付）'!$B:$B,0),MATCH("Laps",'[1]公式予選（TT①）-結果表（貼付）'!$1:$1,0)),""))</f>
        <v>4/5</v>
      </c>
      <c r="N13" s="42"/>
      <c r="O13" s="5"/>
      <c r="P13" s="5"/>
      <c r="Q13" s="6" t="str">
        <f>IF(IFERROR(INDEX('[1]公式予選（TT①）-結果表（貼付）'!$A:$Z,MATCH($B13,'[1]公式予選（TT①）-結果表（貼付）'!$B:$B,0),MATCH(Q$11,'[1]公式予選（TT①）-結果表（貼付）'!$1:$1,0)),"")=0,"",IFERROR(INDEX('[1]公式予選（TT①）-結果表（貼付）'!$A:$Z,MATCH($B13,'[1]公式予選（TT①）-結果表（貼付）'!$B:$B,0),MATCH(Q$11,'[1]公式予選（TT①）-結果表（貼付）'!$1:$1,0)),""))</f>
        <v/>
      </c>
      <c r="R13" s="6" t="str">
        <f>IF(Q13="","",COUNTIF($Q$13:Q13,"&lt;&gt;"&amp;""))</f>
        <v/>
      </c>
      <c r="S13" s="6" t="str">
        <f>IFERROR(RANK(R13,$R$13:$R$48,1),"")</f>
        <v/>
      </c>
      <c r="T13" s="6" t="str">
        <f>IF(IFERROR(INDEX('[1]公式予選（TT①）-結果表（貼付）'!$A:$Z,MATCH($A13,'[1]公式予選（TT①）-結果表（貼付）'!$A:$A,0),MATCH(T$11,'[1]公式予選（TT①）-結果表（貼付）'!$1:$1,0)),"")=0,"",IFERROR(INDEX('[1]公式予選（TT①）-結果表（貼付）'!$A:$Z,MATCH($A13,'[1]公式予選（TT①）-結果表（貼付）'!$A:$A,0),MATCH(T$11,'[1]公式予選（TT①）-結果表（貼付）'!$1:$1,0)),""))</f>
        <v/>
      </c>
      <c r="U13" s="5"/>
      <c r="V13" s="5"/>
    </row>
    <row r="14" spans="1:22" ht="12.75" customHeight="1" x14ac:dyDescent="0.15">
      <c r="A14" s="37">
        <f>IF(OR('[1]公式予選（TT①）-結果表（貼付）'!A3="DNF",'[1]公式予選（TT①）-結果表（貼付）'!A3="DNS",'[1]公式予選（TT①）-結果表（貼付）'!A3="DQ"),'[1]公式予選（TT①）-結果表（貼付）'!A3,IF(MAX('[1]公式予選（TT①）-結果表（貼付）'!$A:$A)&gt;A13,A13+1,""))</f>
        <v>2</v>
      </c>
      <c r="B14" s="36">
        <f>IFERROR(INDEX('[1]公式予選（TT①）-結果表（貼付）'!A3:$V$50,MATCH($A14,'[1]公式予選（TT①）-結果表（貼付）'!A3:$A$50,0),MATCH('公式予選（TT①）'!B$11,'[1]公式予選（TT①）-結果表（貼付）'!$1:$1,0)),"")</f>
        <v>18</v>
      </c>
      <c r="C14" s="36"/>
      <c r="D14" s="35"/>
      <c r="E14" s="34" t="str">
        <f>IFERROR(INDEX('[1]公式予選（TT①）-結果表（貼付）'!$A:$Z,MATCH($B14,'[1]公式予選（TT①）-結果表（貼付）'!$B:$B,0),MATCH('公式予選（TT①）'!E$11,'[1]公式予選（TT①）-結果表（貼付）'!$1:$1,0)),"")</f>
        <v>野澤 勇翔</v>
      </c>
      <c r="F14" s="33" t="str">
        <f>IFERROR(INDEX('[1]公式予選（TT①）-結果表（貼付）'!$A:$Z,MATCH($B14,'[1]公式予選（TT①）-結果表（貼付）'!$B:$B,0),MATCH('公式予選（TT①）'!F$11,'[1]公式予選（TT①）-結果表（貼付）'!$1:$1,0)),"")</f>
        <v>Birel ART/IAME</v>
      </c>
      <c r="G14" s="32" t="str">
        <f>IFERROR(INDEX('[1]公式予選（TT①）-結果表（貼付）'!$A:$Z,MATCH($B14,'[1]公式予選（TT①）-結果表（貼付）'!$B:$B,0),MATCH('公式予選（TT①）'!G$11,'[1]公式予選（TT①）-結果表（貼付）'!$1:$1,0)),"")</f>
        <v>bbR.チームエッフェガーラ</v>
      </c>
      <c r="H14" s="31" t="str">
        <f>IFERROR(INDEX('[1]公式予選（TT①）-結果表（貼付）'!$A:$Z,MATCH($B14,'[1]公式予選（TT①）-結果表（貼付）'!$B:$B,0),MATCH('公式予選（TT①）'!H$11,'[1]公式予選（TT①）-結果表（貼付）'!$1:$1,0)),"")</f>
        <v>BS</v>
      </c>
      <c r="I14" s="30">
        <f>IF(A14="DNS","ｽﾀｰﾄ出来ず",IF(A14="DQ","失　格",IFERROR(INDEX('[1]公式予選（TT①）-結果表（貼付）'!$A:$Z,MATCH($B14,'[1]公式予選（TT①）-結果表（貼付）'!$B:$B,0),MATCH('公式予選（TT①）'!I$11,'[1]公式予選（TT①）-結果表（貼付）'!$1:$1,0)),"")))</f>
        <v>44.53</v>
      </c>
      <c r="J14" s="61" t="str">
        <f>IF(I14&lt;1,"",IF($J$11&gt;I14,"R",""))</f>
        <v>R</v>
      </c>
      <c r="K14" s="28">
        <f>IF(OR('[1]公式予選（TT①）-結果表（貼付）'!A3="DNS",'[1]公式予選（TT①）-結果表（貼付）'!A3="DQ"),"",IFERROR(INDEX('[1]公式予選（TT①）-結果表（貼付）'!$A:$Z,MATCH($B14,'[1]公式予選（TT①）-結果表（貼付）'!$B:$B,0),MATCH('公式予選（TT①）'!K$11,'[1]公式予選（TT①）-結果表（貼付）'!$1:$1,0)),""))</f>
        <v>1.4E-2</v>
      </c>
      <c r="L14" s="28">
        <f>IF(OR('[1]公式予選（TT①）-結果表（貼付）'!A3="DNS",'[1]公式予選（TT①）-結果表（貼付）'!A3="DQ"),"",IFERROR(INDEX('[1]公式予選（TT①）-結果表（貼付）'!$A:$Z,MATCH($B14,'[1]公式予選（TT①）-結果表（貼付）'!$B:$B,0),MATCH('公式予選（TT①）'!L$11,'[1]公式予選（TT①）-結果表（貼付）'!$1:$1,0)),""))</f>
        <v>1.4E-2</v>
      </c>
      <c r="M14" s="27" t="str">
        <f>IF(OR('[1]公式予選（TT①）-結果表（貼付）'!A3="DNS",'[1]公式予選（TT①）-結果表（貼付）'!A3="DQ"),"",IFERROR(INDEX('[1]公式予選（TT①）-結果表（貼付）'!$A:$Z,MATCH($B14,'[1]公式予選（TT①）-結果表（貼付）'!$B:$B,0),MATCH("In Lap",'[1]公式予選（TT①）-結果表（貼付）'!$1:$1,0))&amp;"/"&amp;INDEX('[1]公式予選（TT①）-結果表（貼付）'!$A:$Z,MATCH($B14,'[1]公式予選（TT①）-結果表（貼付）'!$B:$B,0),MATCH("Laps",'[1]公式予選（TT①）-結果表（貼付）'!$1:$1,0)),""))</f>
        <v>5/5</v>
      </c>
      <c r="N14" s="42"/>
      <c r="O14" s="5"/>
      <c r="P14" s="5"/>
      <c r="Q14" s="6" t="str">
        <f>IF(IFERROR(INDEX('[1]公式予選（TT①）-結果表（貼付）'!$A:$Z,MATCH($B14,'[1]公式予選（TT①）-結果表（貼付）'!$B:$B,0),MATCH(Q$11,'[1]公式予選（TT①）-結果表（貼付）'!$1:$1,0)),"")=0,"",IFERROR(INDEX('[1]公式予選（TT①）-結果表（貼付）'!$A:$Z,MATCH($B14,'[1]公式予選（TT①）-結果表（貼付）'!$B:$B,0),MATCH(Q$11,'[1]公式予選（TT①）-結果表（貼付）'!$1:$1,0)),""))</f>
        <v/>
      </c>
      <c r="R14" s="6" t="str">
        <f>IF(Q14="","",COUNTIF($Q$13:Q14,"&lt;&gt;"&amp;""))</f>
        <v/>
      </c>
      <c r="S14" s="6" t="str">
        <f>IFERROR(RANK(R14,$R$13:$R$48,1),"")</f>
        <v/>
      </c>
      <c r="T14" s="6" t="str">
        <f>IF(IFERROR(INDEX('[1]公式予選（TT①）-結果表（貼付）'!$A:$Z,MATCH($A14,'[1]公式予選（TT①）-結果表（貼付）'!$A:$A,0),MATCH(T$11,'[1]公式予選（TT①）-結果表（貼付）'!$1:$1,0)),"")=0,"",IFERROR(INDEX('[1]公式予選（TT①）-結果表（貼付）'!$A:$Z,MATCH($A14,'[1]公式予選（TT①）-結果表（貼付）'!$A:$A,0),MATCH(T$11,'[1]公式予選（TT①）-結果表（貼付）'!$1:$1,0)),""))</f>
        <v/>
      </c>
      <c r="U14" s="5"/>
      <c r="V14" s="5"/>
    </row>
    <row r="15" spans="1:22" ht="12.75" customHeight="1" x14ac:dyDescent="0.15">
      <c r="A15" s="37">
        <f>IF(OR('[1]公式予選（TT①）-結果表（貼付）'!A4="DNF",'[1]公式予選（TT①）-結果表（貼付）'!A4="DNS",'[1]公式予選（TT①）-結果表（貼付）'!A4="DQ"),'[1]公式予選（TT①）-結果表（貼付）'!A4,IF(MAX('[1]公式予選（TT①）-結果表（貼付）'!$A:$A)&gt;A14,A14+1,""))</f>
        <v>3</v>
      </c>
      <c r="B15" s="36">
        <f>IFERROR(INDEX('[1]公式予選（TT①）-結果表（貼付）'!A4:$V$50,MATCH($A15,'[1]公式予選（TT①）-結果表（貼付）'!A4:$A$50,0),MATCH('公式予選（TT①）'!B$11,'[1]公式予選（TT①）-結果表（貼付）'!$1:$1,0)),"")</f>
        <v>85</v>
      </c>
      <c r="C15" s="36"/>
      <c r="D15" s="35"/>
      <c r="E15" s="34" t="str">
        <f>IFERROR(INDEX('[1]公式予選（TT①）-結果表（貼付）'!$A:$Z,MATCH($B15,'[1]公式予選（TT①）-結果表（貼付）'!$B:$B,0),MATCH('公式予選（TT①）'!E$11,'[1]公式予選（TT①）-結果表（貼付）'!$1:$1,0)),"")</f>
        <v>佐藤 蓮</v>
      </c>
      <c r="F15" s="33" t="str">
        <f>IFERROR(INDEX('[1]公式予選（TT①）-結果表（貼付）'!$A:$Z,MATCH($B15,'[1]公式予選（TT①）-結果表（貼付）'!$B:$B,0),MATCH('公式予選（TT①）'!F$11,'[1]公式予選（TT①）-結果表（貼付）'!$1:$1,0)),"")</f>
        <v>Drago CORSE/TM</v>
      </c>
      <c r="G15" s="32" t="str">
        <f>IFERROR(INDEX('[1]公式予選（TT①）-結果表（貼付）'!$A:$Z,MATCH($B15,'[1]公式予選（TT①）-結果表（貼付）'!$B:$B,0),MATCH('公式予選（TT①）'!G$11,'[1]公式予選（TT①）-結果表（貼付）'!$1:$1,0)),"")</f>
        <v>Drago Corse</v>
      </c>
      <c r="H15" s="31" t="str">
        <f>IFERROR(INDEX('[1]公式予選（TT①）-結果表（貼付）'!$A:$Z,MATCH($B15,'[1]公式予選（TT①）-結果表（貼付）'!$B:$B,0),MATCH('公式予選（TT①）'!H$11,'[1]公式予選（TT①）-結果表（貼付）'!$1:$1,0)),"")</f>
        <v>YH</v>
      </c>
      <c r="I15" s="30">
        <f>IF(A15="DNS","ｽﾀｰﾄ出来ず",IF(A15="DQ","失　格",IFERROR(INDEX('[1]公式予選（TT①）-結果表（貼付）'!$A:$Z,MATCH($B15,'[1]公式予選（TT①）-結果表（貼付）'!$B:$B,0),MATCH('公式予選（TT①）'!I$11,'[1]公式予選（TT①）-結果表（貼付）'!$1:$1,0)),"")))</f>
        <v>44.566000000000003</v>
      </c>
      <c r="J15" s="61" t="str">
        <f>IF(I15&lt;1,"",IF($J$11&gt;I15,"R",""))</f>
        <v>R</v>
      </c>
      <c r="K15" s="28">
        <f>IF(OR('[1]公式予選（TT①）-結果表（貼付）'!A4="DNS",'[1]公式予選（TT①）-結果表（貼付）'!A4="DQ"),"",IFERROR(INDEX('[1]公式予選（TT①）-結果表（貼付）'!$A:$Z,MATCH($B15,'[1]公式予選（TT①）-結果表（貼付）'!$B:$B,0),MATCH('公式予選（TT①）'!K$11,'[1]公式予選（TT①）-結果表（貼付）'!$1:$1,0)),""))</f>
        <v>0.05</v>
      </c>
      <c r="L15" s="28">
        <f>IF(OR('[1]公式予選（TT①）-結果表（貼付）'!A4="DNS",'[1]公式予選（TT①）-結果表（貼付）'!A4="DQ"),"",IFERROR(INDEX('[1]公式予選（TT①）-結果表（貼付）'!$A:$Z,MATCH($B15,'[1]公式予選（TT①）-結果表（貼付）'!$B:$B,0),MATCH('公式予選（TT①）'!L$11,'[1]公式予選（TT①）-結果表（貼付）'!$1:$1,0)),""))</f>
        <v>3.5999999999999997E-2</v>
      </c>
      <c r="M15" s="27" t="str">
        <f>IF(OR('[1]公式予選（TT①）-結果表（貼付）'!A4="DNS",'[1]公式予選（TT①）-結果表（貼付）'!A4="DQ"),"",IFERROR(INDEX('[1]公式予選（TT①）-結果表（貼付）'!$A:$Z,MATCH($B15,'[1]公式予選（TT①）-結果表（貼付）'!$B:$B,0),MATCH("In Lap",'[1]公式予選（TT①）-結果表（貼付）'!$1:$1,0))&amp;"/"&amp;INDEX('[1]公式予選（TT①）-結果表（貼付）'!$A:$Z,MATCH($B15,'[1]公式予選（TT①）-結果表（貼付）'!$B:$B,0),MATCH("Laps",'[1]公式予選（TT①）-結果表（貼付）'!$1:$1,0)),""))</f>
        <v>5/5</v>
      </c>
      <c r="N15" s="42"/>
      <c r="O15" s="5"/>
      <c r="P15" s="5"/>
      <c r="Q15" s="6" t="str">
        <f>IF(IFERROR(INDEX('[1]公式予選（TT①）-結果表（貼付）'!$A:$Z,MATCH($B15,'[1]公式予選（TT①）-結果表（貼付）'!$B:$B,0),MATCH(Q$11,'[1]公式予選（TT①）-結果表（貼付）'!$1:$1,0)),"")=0,"",IFERROR(INDEX('[1]公式予選（TT①）-結果表（貼付）'!$A:$Z,MATCH($B15,'[1]公式予選（TT①）-結果表（貼付）'!$B:$B,0),MATCH(Q$11,'[1]公式予選（TT①）-結果表（貼付）'!$1:$1,0)),""))</f>
        <v/>
      </c>
      <c r="R15" s="6" t="str">
        <f>IF(Q15="","",COUNTIF($Q$13:Q15,"&lt;&gt;"&amp;""))</f>
        <v/>
      </c>
      <c r="S15" s="6" t="str">
        <f>IFERROR(RANK(R15,$R$13:$R$48,1),"")</f>
        <v/>
      </c>
      <c r="T15" s="6" t="str">
        <f>IF(IFERROR(INDEX('[1]公式予選（TT①）-結果表（貼付）'!$A:$Z,MATCH($A15,'[1]公式予選（TT①）-結果表（貼付）'!$A:$A,0),MATCH(T$11,'[1]公式予選（TT①）-結果表（貼付）'!$1:$1,0)),"")=0,"",IFERROR(INDEX('[1]公式予選（TT①）-結果表（貼付）'!$A:$Z,MATCH($A15,'[1]公式予選（TT①）-結果表（貼付）'!$A:$A,0),MATCH(T$11,'[1]公式予選（TT①）-結果表（貼付）'!$1:$1,0)),""))</f>
        <v/>
      </c>
      <c r="U15" s="5"/>
      <c r="V15" s="5"/>
    </row>
    <row r="16" spans="1:22" ht="12.75" customHeight="1" x14ac:dyDescent="0.15">
      <c r="A16" s="37">
        <f>IF(OR('[1]公式予選（TT①）-結果表（貼付）'!A5="DNF",'[1]公式予選（TT①）-結果表（貼付）'!A5="DNS",'[1]公式予選（TT①）-結果表（貼付）'!A5="DQ"),'[1]公式予選（TT①）-結果表（貼付）'!A5,IF(MAX('[1]公式予選（TT①）-結果表（貼付）'!$A:$A)&gt;A15,A15+1,""))</f>
        <v>4</v>
      </c>
      <c r="B16" s="36">
        <f>IFERROR(INDEX('[1]公式予選（TT①）-結果表（貼付）'!A5:$V$50,MATCH($A16,'[1]公式予選（TT①）-結果表（貼付）'!A5:$A$50,0),MATCH('公式予選（TT①）'!B$11,'[1]公式予選（TT①）-結果表（貼付）'!$1:$1,0)),"")</f>
        <v>11</v>
      </c>
      <c r="C16" s="36"/>
      <c r="D16" s="35"/>
      <c r="E16" s="34" t="str">
        <f>IFERROR(INDEX('[1]公式予選（TT①）-結果表（貼付）'!$A:$Z,MATCH($B16,'[1]公式予選（TT①）-結果表（貼付）'!$B:$B,0),MATCH('公式予選（TT①）'!E$11,'[1]公式予選（TT①）-結果表（貼付）'!$1:$1,0)),"")</f>
        <v>佐野 雄城</v>
      </c>
      <c r="F16" s="33" t="str">
        <f>IFERROR(INDEX('[1]公式予選（TT①）-結果表（貼付）'!$A:$Z,MATCH($B16,'[1]公式予選（TT①）-結果表（貼付）'!$B:$B,0),MATCH('公式予選（TT①）'!F$11,'[1]公式予選（TT①）-結果表（貼付）'!$1:$1,0)),"")</f>
        <v>Birel ART/IAME</v>
      </c>
      <c r="G16" s="32" t="str">
        <f>IFERROR(INDEX('[1]公式予選（TT①）-結果表（貼付）'!$A:$Z,MATCH($B16,'[1]公式予選（TT①）-結果表（貼付）'!$B:$B,0),MATCH('公式予選（TT①）'!G$11,'[1]公式予選（TT①）-結果表（貼付）'!$1:$1,0)),"")</f>
        <v>BirelART Access Racing</v>
      </c>
      <c r="H16" s="31" t="str">
        <f>IFERROR(INDEX('[1]公式予選（TT①）-結果表（貼付）'!$A:$Z,MATCH($B16,'[1]公式予選（TT①）-結果表（貼付）'!$B:$B,0),MATCH('公式予選（TT①）'!H$11,'[1]公式予選（TT①）-結果表（貼付）'!$1:$1,0)),"")</f>
        <v>BS</v>
      </c>
      <c r="I16" s="30">
        <f>IF(A16="DNS","ｽﾀｰﾄ出来ず",IF(A16="DQ","失　格",IFERROR(INDEX('[1]公式予選（TT①）-結果表（貼付）'!$A:$Z,MATCH($B16,'[1]公式予選（TT①）-結果表（貼付）'!$B:$B,0),MATCH('公式予選（TT①）'!I$11,'[1]公式予選（TT①）-結果表（貼付）'!$1:$1,0)),"")))</f>
        <v>44.683999999999997</v>
      </c>
      <c r="J16" s="61" t="str">
        <f>IF(I16&lt;1,"",IF($J$11&gt;I16,"R",""))</f>
        <v>R</v>
      </c>
      <c r="K16" s="28">
        <f>IF(OR('[1]公式予選（TT①）-結果表（貼付）'!A5="DNS",'[1]公式予選（TT①）-結果表（貼付）'!A5="DQ"),"",IFERROR(INDEX('[1]公式予選（TT①）-結果表（貼付）'!$A:$Z,MATCH($B16,'[1]公式予選（TT①）-結果表（貼付）'!$B:$B,0),MATCH('公式予選（TT①）'!K$11,'[1]公式予選（TT①）-結果表（貼付）'!$1:$1,0)),""))</f>
        <v>0.16800000000000001</v>
      </c>
      <c r="L16" s="28">
        <f>IF(OR('[1]公式予選（TT①）-結果表（貼付）'!A5="DNS",'[1]公式予選（TT①）-結果表（貼付）'!A5="DQ"),"",IFERROR(INDEX('[1]公式予選（TT①）-結果表（貼付）'!$A:$Z,MATCH($B16,'[1]公式予選（TT①）-結果表（貼付）'!$B:$B,0),MATCH('公式予選（TT①）'!L$11,'[1]公式予選（TT①）-結果表（貼付）'!$1:$1,0)),""))</f>
        <v>0.11799999999999999</v>
      </c>
      <c r="M16" s="27" t="str">
        <f>IF(OR('[1]公式予選（TT①）-結果表（貼付）'!A5="DNS",'[1]公式予選（TT①）-結果表（貼付）'!A5="DQ"),"",IFERROR(INDEX('[1]公式予選（TT①）-結果表（貼付）'!$A:$Z,MATCH($B16,'[1]公式予選（TT①）-結果表（貼付）'!$B:$B,0),MATCH("In Lap",'[1]公式予選（TT①）-結果表（貼付）'!$1:$1,0))&amp;"/"&amp;INDEX('[1]公式予選（TT①）-結果表（貼付）'!$A:$Z,MATCH($B16,'[1]公式予選（TT①）-結果表（貼付）'!$B:$B,0),MATCH("Laps",'[1]公式予選（TT①）-結果表（貼付）'!$1:$1,0)),""))</f>
        <v>4/5</v>
      </c>
      <c r="N16" s="42"/>
      <c r="O16" s="5"/>
      <c r="P16" s="5"/>
      <c r="Q16" s="6" t="str">
        <f>IF(IFERROR(INDEX('[1]公式予選（TT①）-結果表（貼付）'!$A:$Z,MATCH($B16,'[1]公式予選（TT①）-結果表（貼付）'!$B:$B,0),MATCH(Q$11,'[1]公式予選（TT①）-結果表（貼付）'!$1:$1,0)),"")=0,"",IFERROR(INDEX('[1]公式予選（TT①）-結果表（貼付）'!$A:$Z,MATCH($B16,'[1]公式予選（TT①）-結果表（貼付）'!$B:$B,0),MATCH(Q$11,'[1]公式予選（TT①）-結果表（貼付）'!$1:$1,0)),""))</f>
        <v/>
      </c>
      <c r="R16" s="6" t="str">
        <f>IF(Q16="","",COUNTIF($Q$13:Q16,"&lt;&gt;"&amp;""))</f>
        <v/>
      </c>
      <c r="S16" s="6" t="str">
        <f>IFERROR(RANK(R16,$R$13:$R$48,1),"")</f>
        <v/>
      </c>
      <c r="T16" s="6" t="str">
        <f>IF(IFERROR(INDEX('[1]公式予選（TT①）-結果表（貼付）'!$A:$Z,MATCH($A16,'[1]公式予選（TT①）-結果表（貼付）'!$A:$A,0),MATCH(T$11,'[1]公式予選（TT①）-結果表（貼付）'!$1:$1,0)),"")=0,"",IFERROR(INDEX('[1]公式予選（TT①）-結果表（貼付）'!$A:$Z,MATCH($A16,'[1]公式予選（TT①）-結果表（貼付）'!$A:$A,0),MATCH(T$11,'[1]公式予選（TT①）-結果表（貼付）'!$1:$1,0)),""))</f>
        <v/>
      </c>
      <c r="U16" s="5"/>
      <c r="V16" s="5"/>
    </row>
    <row r="17" spans="1:22" ht="12.75" customHeight="1" x14ac:dyDescent="0.15">
      <c r="A17" s="37">
        <f>IF(OR('[1]公式予選（TT①）-結果表（貼付）'!A6="DNF",'[1]公式予選（TT①）-結果表（貼付）'!A6="DNS",'[1]公式予選（TT①）-結果表（貼付）'!A6="DQ"),'[1]公式予選（TT①）-結果表（貼付）'!A6,IF(MAX('[1]公式予選（TT①）-結果表（貼付）'!$A:$A)&gt;A16,A16+1,""))</f>
        <v>5</v>
      </c>
      <c r="B17" s="36">
        <f>IFERROR(INDEX('[1]公式予選（TT①）-結果表（貼付）'!A6:$V$50,MATCH($A17,'[1]公式予選（TT①）-結果表（貼付）'!A6:$A$50,0),MATCH('公式予選（TT①）'!B$11,'[1]公式予選（TT①）-結果表（貼付）'!$1:$1,0)),"")</f>
        <v>81</v>
      </c>
      <c r="C17" s="36"/>
      <c r="D17" s="35"/>
      <c r="E17" s="34" t="str">
        <f>IFERROR(INDEX('[1]公式予選（TT①）-結果表（貼付）'!$A:$Z,MATCH($B17,'[1]公式予選（TT①）-結果表（貼付）'!$B:$B,0),MATCH('公式予選（TT①）'!E$11,'[1]公式予選（TT①）-結果表（貼付）'!$1:$1,0)),"")</f>
        <v>山田 杯利</v>
      </c>
      <c r="F17" s="33" t="str">
        <f>IFERROR(INDEX('[1]公式予選（TT①）-結果表（貼付）'!$A:$Z,MATCH($B17,'[1]公式予選（TT①）-結果表（貼付）'!$B:$B,0),MATCH('公式予選（TT①）'!F$11,'[1]公式予選（TT①）-結果表（貼付）'!$1:$1,0)),"")</f>
        <v>Drago CORSE/TM</v>
      </c>
      <c r="G17" s="32" t="str">
        <f>IFERROR(INDEX('[1]公式予選（TT①）-結果表（貼付）'!$A:$Z,MATCH($B17,'[1]公式予選（TT①）-結果表（貼付）'!$B:$B,0),MATCH('公式予選（TT①）'!G$11,'[1]公式予選（TT①）-結果表（貼付）'!$1:$1,0)),"")</f>
        <v>DragoCorse</v>
      </c>
      <c r="H17" s="31" t="str">
        <f>IFERROR(INDEX('[1]公式予選（TT①）-結果表（貼付）'!$A:$Z,MATCH($B17,'[1]公式予選（TT①）-結果表（貼付）'!$B:$B,0),MATCH('公式予選（TT①）'!H$11,'[1]公式予選（TT①）-結果表（貼付）'!$1:$1,0)),"")</f>
        <v>BS</v>
      </c>
      <c r="I17" s="30">
        <f>IF(A17="DNS","ｽﾀｰﾄ出来ず",IF(A17="DQ","失　格",IFERROR(INDEX('[1]公式予選（TT①）-結果表（貼付）'!$A:$Z,MATCH($B17,'[1]公式予選（TT①）-結果表（貼付）'!$B:$B,0),MATCH('公式予選（TT①）'!I$11,'[1]公式予選（TT①）-結果表（貼付）'!$1:$1,0)),"")))</f>
        <v>44.71</v>
      </c>
      <c r="J17" s="61" t="str">
        <f>IF(I17&lt;1,"",IF($J$11&gt;I17,"R",""))</f>
        <v>R</v>
      </c>
      <c r="K17" s="28">
        <f>IF(OR('[1]公式予選（TT①）-結果表（貼付）'!A6="DNS",'[1]公式予選（TT①）-結果表（貼付）'!A6="DQ"),"",IFERROR(INDEX('[1]公式予選（TT①）-結果表（貼付）'!$A:$Z,MATCH($B17,'[1]公式予選（TT①）-結果表（貼付）'!$B:$B,0),MATCH('公式予選（TT①）'!K$11,'[1]公式予選（TT①）-結果表（貼付）'!$1:$1,0)),""))</f>
        <v>0.19400000000000001</v>
      </c>
      <c r="L17" s="28">
        <f>IF(OR('[1]公式予選（TT①）-結果表（貼付）'!A6="DNS",'[1]公式予選（TT①）-結果表（貼付）'!A6="DQ"),"",IFERROR(INDEX('[1]公式予選（TT①）-結果表（貼付）'!$A:$Z,MATCH($B17,'[1]公式予選（TT①）-結果表（貼付）'!$B:$B,0),MATCH('公式予選（TT①）'!L$11,'[1]公式予選（TT①）-結果表（貼付）'!$1:$1,0)),""))</f>
        <v>2.5999999999999999E-2</v>
      </c>
      <c r="M17" s="27" t="str">
        <f>IF(OR('[1]公式予選（TT①）-結果表（貼付）'!A6="DNS",'[1]公式予選（TT①）-結果表（貼付）'!A6="DQ"),"",IFERROR(INDEX('[1]公式予選（TT①）-結果表（貼付）'!$A:$Z,MATCH($B17,'[1]公式予選（TT①）-結果表（貼付）'!$B:$B,0),MATCH("In Lap",'[1]公式予選（TT①）-結果表（貼付）'!$1:$1,0))&amp;"/"&amp;INDEX('[1]公式予選（TT①）-結果表（貼付）'!$A:$Z,MATCH($B17,'[1]公式予選（TT①）-結果表（貼付）'!$B:$B,0),MATCH("Laps",'[1]公式予選（TT①）-結果表（貼付）'!$1:$1,0)),""))</f>
        <v>3/5</v>
      </c>
      <c r="N17" s="42"/>
      <c r="O17" s="5"/>
      <c r="P17" s="5"/>
      <c r="Q17" s="6" t="str">
        <f>IF(IFERROR(INDEX('[1]公式予選（TT①）-結果表（貼付）'!$A:$Z,MATCH($B17,'[1]公式予選（TT①）-結果表（貼付）'!$B:$B,0),MATCH(Q$11,'[1]公式予選（TT①）-結果表（貼付）'!$1:$1,0)),"")=0,"",IFERROR(INDEX('[1]公式予選（TT①）-結果表（貼付）'!$A:$Z,MATCH($B17,'[1]公式予選（TT①）-結果表（貼付）'!$B:$B,0),MATCH(Q$11,'[1]公式予選（TT①）-結果表（貼付）'!$1:$1,0)),""))</f>
        <v/>
      </c>
      <c r="R17" s="6" t="str">
        <f>IF(Q17="","",COUNTIF($Q$13:Q17,"&lt;&gt;"&amp;""))</f>
        <v/>
      </c>
      <c r="S17" s="6" t="str">
        <f>IFERROR(RANK(R17,$R$13:$R$48,1),"")</f>
        <v/>
      </c>
      <c r="T17" s="6" t="str">
        <f>IF(IFERROR(INDEX('[1]公式予選（TT①）-結果表（貼付）'!$A:$Z,MATCH($A17,'[1]公式予選（TT①）-結果表（貼付）'!$A:$A,0),MATCH(T$11,'[1]公式予選（TT①）-結果表（貼付）'!$1:$1,0)),"")=0,"",IFERROR(INDEX('[1]公式予選（TT①）-結果表（貼付）'!$A:$Z,MATCH($A17,'[1]公式予選（TT①）-結果表（貼付）'!$A:$A,0),MATCH(T$11,'[1]公式予選（TT①）-結果表（貼付）'!$1:$1,0)),""))</f>
        <v/>
      </c>
      <c r="U17" s="5"/>
      <c r="V17" s="5"/>
    </row>
    <row r="18" spans="1:22" ht="12.75" customHeight="1" x14ac:dyDescent="0.15">
      <c r="A18" s="37">
        <f>IF(OR('[1]公式予選（TT①）-結果表（貼付）'!A7="DNF",'[1]公式予選（TT①）-結果表（貼付）'!A7="DNS",'[1]公式予選（TT①）-結果表（貼付）'!A7="DQ"),'[1]公式予選（TT①）-結果表（貼付）'!A7,IF(MAX('[1]公式予選（TT①）-結果表（貼付）'!$A:$A)&gt;A17,A17+1,""))</f>
        <v>6</v>
      </c>
      <c r="B18" s="36">
        <f>IFERROR(INDEX('[1]公式予選（TT①）-結果表（貼付）'!A7:$V$50,MATCH($A18,'[1]公式予選（TT①）-結果表（貼付）'!A7:$A$50,0),MATCH('公式予選（TT①）'!B$11,'[1]公式予選（TT①）-結果表（貼付）'!$1:$1,0)),"")</f>
        <v>51</v>
      </c>
      <c r="C18" s="36"/>
      <c r="D18" s="35"/>
      <c r="E18" s="34" t="str">
        <f>IFERROR(INDEX('[1]公式予選（TT①）-結果表（貼付）'!$A:$Z,MATCH($B18,'[1]公式予選（TT①）-結果表（貼付）'!$B:$B,0),MATCH('公式予選（TT①）'!E$11,'[1]公式予選（TT①）-結果表（貼付）'!$1:$1,0)),"")</f>
        <v>堂園 鷲</v>
      </c>
      <c r="F18" s="33" t="str">
        <f>IFERROR(INDEX('[1]公式予選（TT①）-結果表（貼付）'!$A:$Z,MATCH($B18,'[1]公式予選（TT①）-結果表（貼付）'!$B:$B,0),MATCH('公式予選（TT①）'!F$11,'[1]公式予選（TT①）-結果表（貼付）'!$1:$1,0)),"")</f>
        <v>ENERGY CORCE/TM</v>
      </c>
      <c r="G18" s="32" t="str">
        <f>IFERROR(INDEX('[1]公式予選（TT①）-結果表（貼付）'!$A:$Z,MATCH($B18,'[1]公式予選（TT①）-結果表（貼付）'!$B:$B,0),MATCH('公式予選（TT①）'!G$11,'[1]公式予選（TT①）-結果表（貼付）'!$1:$1,0)),"")</f>
        <v>ENERGY JAPAN</v>
      </c>
      <c r="H18" s="31" t="str">
        <f>IFERROR(INDEX('[1]公式予選（TT①）-結果表（貼付）'!$A:$Z,MATCH($B18,'[1]公式予選（TT①）-結果表（貼付）'!$B:$B,0),MATCH('公式予選（TT①）'!H$11,'[1]公式予選（TT①）-結果表（貼付）'!$1:$1,0)),"")</f>
        <v>BS</v>
      </c>
      <c r="I18" s="30">
        <f>IF(A18="DNS","ｽﾀｰﾄ出来ず",IF(A18="DQ","失　格",IFERROR(INDEX('[1]公式予選（TT①）-結果表（貼付）'!$A:$Z,MATCH($B18,'[1]公式予選（TT①）-結果表（貼付）'!$B:$B,0),MATCH('公式予選（TT①）'!I$11,'[1]公式予選（TT①）-結果表（貼付）'!$1:$1,0)),"")))</f>
        <v>44.767000000000003</v>
      </c>
      <c r="J18" s="61" t="str">
        <f>IF(I18&lt;1,"",IF($J$11&gt;I18,"R",""))</f>
        <v>R</v>
      </c>
      <c r="K18" s="28">
        <f>IF(OR('[1]公式予選（TT①）-結果表（貼付）'!A7="DNS",'[1]公式予選（TT①）-結果表（貼付）'!A7="DQ"),"",IFERROR(INDEX('[1]公式予選（TT①）-結果表（貼付）'!$A:$Z,MATCH($B18,'[1]公式予選（TT①）-結果表（貼付）'!$B:$B,0),MATCH('公式予選（TT①）'!K$11,'[1]公式予選（TT①）-結果表（貼付）'!$1:$1,0)),""))</f>
        <v>0.251</v>
      </c>
      <c r="L18" s="28">
        <f>IF(OR('[1]公式予選（TT①）-結果表（貼付）'!A7="DNS",'[1]公式予選（TT①）-結果表（貼付）'!A7="DQ"),"",IFERROR(INDEX('[1]公式予選（TT①）-結果表（貼付）'!$A:$Z,MATCH($B18,'[1]公式予選（TT①）-結果表（貼付）'!$B:$B,0),MATCH('公式予選（TT①）'!L$11,'[1]公式予選（TT①）-結果表（貼付）'!$1:$1,0)),""))</f>
        <v>5.7000000000000002E-2</v>
      </c>
      <c r="M18" s="27" t="str">
        <f>IF(OR('[1]公式予選（TT①）-結果表（貼付）'!A7="DNS",'[1]公式予選（TT①）-結果表（貼付）'!A7="DQ"),"",IFERROR(INDEX('[1]公式予選（TT①）-結果表（貼付）'!$A:$Z,MATCH($B18,'[1]公式予選（TT①）-結果表（貼付）'!$B:$B,0),MATCH("In Lap",'[1]公式予選（TT①）-結果表（貼付）'!$1:$1,0))&amp;"/"&amp;INDEX('[1]公式予選（TT①）-結果表（貼付）'!$A:$Z,MATCH($B18,'[1]公式予選（TT①）-結果表（貼付）'!$B:$B,0),MATCH("Laps",'[1]公式予選（TT①）-結果表（貼付）'!$1:$1,0)),""))</f>
        <v>2/3</v>
      </c>
      <c r="N18" s="42"/>
      <c r="O18" s="5"/>
      <c r="P18" s="5"/>
      <c r="Q18" s="6" t="str">
        <f>IF(IFERROR(INDEX('[1]公式予選（TT①）-結果表（貼付）'!$A:$Z,MATCH($B18,'[1]公式予選（TT①）-結果表（貼付）'!$B:$B,0),MATCH(Q$11,'[1]公式予選（TT①）-結果表（貼付）'!$1:$1,0)),"")=0,"",IFERROR(INDEX('[1]公式予選（TT①）-結果表（貼付）'!$A:$Z,MATCH($B18,'[1]公式予選（TT①）-結果表（貼付）'!$B:$B,0),MATCH(Q$11,'[1]公式予選（TT①）-結果表（貼付）'!$1:$1,0)),""))</f>
        <v/>
      </c>
      <c r="R18" s="6" t="str">
        <f>IF(Q18="","",COUNTIF($Q$13:Q18,"&lt;&gt;"&amp;""))</f>
        <v/>
      </c>
      <c r="S18" s="6" t="str">
        <f>IFERROR(RANK(R18,$R$13:$R$48,1),"")</f>
        <v/>
      </c>
      <c r="T18" s="6" t="str">
        <f>IF(IFERROR(INDEX('[1]公式予選（TT①）-結果表（貼付）'!$A:$Z,MATCH($A18,'[1]公式予選（TT①）-結果表（貼付）'!$A:$A,0),MATCH(T$11,'[1]公式予選（TT①）-結果表（貼付）'!$1:$1,0)),"")=0,"",IFERROR(INDEX('[1]公式予選（TT①）-結果表（貼付）'!$A:$Z,MATCH($A18,'[1]公式予選（TT①）-結果表（貼付）'!$A:$A,0),MATCH(T$11,'[1]公式予選（TT①）-結果表（貼付）'!$1:$1,0)),""))</f>
        <v/>
      </c>
      <c r="U18" s="5"/>
      <c r="V18" s="5"/>
    </row>
    <row r="19" spans="1:22" ht="12.75" customHeight="1" x14ac:dyDescent="0.15">
      <c r="A19" s="37">
        <f>IF(OR('[1]公式予選（TT①）-結果表（貼付）'!A8="DNF",'[1]公式予選（TT①）-結果表（貼付）'!A8="DNS",'[1]公式予選（TT①）-結果表（貼付）'!A8="DQ"),'[1]公式予選（TT①）-結果表（貼付）'!A8,IF(MAX('[1]公式予選（TT①）-結果表（貼付）'!$A:$A)&gt;A18,A18+1,""))</f>
        <v>7</v>
      </c>
      <c r="B19" s="36">
        <f>IFERROR(INDEX('[1]公式予選（TT①）-結果表（貼付）'!A8:$V$50,MATCH($A19,'[1]公式予選（TT①）-結果表（貼付）'!A8:$A$50,0),MATCH('公式予選（TT①）'!B$11,'[1]公式予選（TT①）-結果表（貼付）'!$1:$1,0)),"")</f>
        <v>14</v>
      </c>
      <c r="C19" s="36"/>
      <c r="D19" s="35"/>
      <c r="E19" s="34" t="str">
        <f>IFERROR(INDEX('[1]公式予選（TT①）-結果表（貼付）'!$A:$Z,MATCH($B19,'[1]公式予選（TT①）-結果表（貼付）'!$B:$B,0),MATCH('公式予選（TT①）'!E$11,'[1]公式予選（TT①）-結果表（貼付）'!$1:$1,0)),"")</f>
        <v>浅見 謙心</v>
      </c>
      <c r="F19" s="33" t="str">
        <f>IFERROR(INDEX('[1]公式予選（TT①）-結果表（貼付）'!$A:$Z,MATCH($B19,'[1]公式予選（TT①）-結果表（貼付）'!$B:$B,0),MATCH('公式予選（TT①）'!F$11,'[1]公式予選（TT①）-結果表（貼付）'!$1:$1,0)),"")</f>
        <v>Birel ART/IAME</v>
      </c>
      <c r="G19" s="32" t="str">
        <f>IFERROR(INDEX('[1]公式予選（TT①）-結果表（貼付）'!$A:$Z,MATCH($B19,'[1]公式予選（TT①）-結果表（貼付）'!$B:$B,0),MATCH('公式予選（TT①）'!G$11,'[1]公式予選（TT①）-結果表（貼付）'!$1:$1,0)),"")</f>
        <v>BirelART Access Racing</v>
      </c>
      <c r="H19" s="31" t="str">
        <f>IFERROR(INDEX('[1]公式予選（TT①）-結果表（貼付）'!$A:$Z,MATCH($B19,'[1]公式予選（TT①）-結果表（貼付）'!$B:$B,0),MATCH('公式予選（TT①）'!H$11,'[1]公式予選（TT①）-結果表（貼付）'!$1:$1,0)),"")</f>
        <v>BS</v>
      </c>
      <c r="I19" s="30">
        <f>IF(A19="DNS","ｽﾀｰﾄ出来ず",IF(A19="DQ","失　格",IFERROR(INDEX('[1]公式予選（TT①）-結果表（貼付）'!$A:$Z,MATCH($B19,'[1]公式予選（TT①）-結果表（貼付）'!$B:$B,0),MATCH('公式予選（TT①）'!I$11,'[1]公式予選（TT①）-結果表（貼付）'!$1:$1,0)),"")))</f>
        <v>44.783999999999999</v>
      </c>
      <c r="J19" s="61" t="str">
        <f>IF(I19&lt;1,"",IF($J$11&gt;I19,"R",""))</f>
        <v>R</v>
      </c>
      <c r="K19" s="28">
        <f>IF(OR('[1]公式予選（TT①）-結果表（貼付）'!A8="DNS",'[1]公式予選（TT①）-結果表（貼付）'!A8="DQ"),"",IFERROR(INDEX('[1]公式予選（TT①）-結果表（貼付）'!$A:$Z,MATCH($B19,'[1]公式予選（TT①）-結果表（貼付）'!$B:$B,0),MATCH('公式予選（TT①）'!K$11,'[1]公式予選（TT①）-結果表（貼付）'!$1:$1,0)),""))</f>
        <v>0.26800000000000002</v>
      </c>
      <c r="L19" s="28">
        <f>IF(OR('[1]公式予選（TT①）-結果表（貼付）'!A8="DNS",'[1]公式予選（TT①）-結果表（貼付）'!A8="DQ"),"",IFERROR(INDEX('[1]公式予選（TT①）-結果表（貼付）'!$A:$Z,MATCH($B19,'[1]公式予選（TT①）-結果表（貼付）'!$B:$B,0),MATCH('公式予選（TT①）'!L$11,'[1]公式予選（TT①）-結果表（貼付）'!$1:$1,0)),""))</f>
        <v>1.7000000000000001E-2</v>
      </c>
      <c r="M19" s="27" t="str">
        <f>IF(OR('[1]公式予選（TT①）-結果表（貼付）'!A8="DNS",'[1]公式予選（TT①）-結果表（貼付）'!A8="DQ"),"",IFERROR(INDEX('[1]公式予選（TT①）-結果表（貼付）'!$A:$Z,MATCH($B19,'[1]公式予選（TT①）-結果表（貼付）'!$B:$B,0),MATCH("In Lap",'[1]公式予選（TT①）-結果表（貼付）'!$1:$1,0))&amp;"/"&amp;INDEX('[1]公式予選（TT①）-結果表（貼付）'!$A:$Z,MATCH($B19,'[1]公式予選（TT①）-結果表（貼付）'!$B:$B,0),MATCH("Laps",'[1]公式予選（TT①）-結果表（貼付）'!$1:$1,0)),""))</f>
        <v>5/5</v>
      </c>
      <c r="N19" s="42"/>
      <c r="O19" s="5"/>
      <c r="P19" s="5"/>
      <c r="Q19" s="6" t="str">
        <f>IF(IFERROR(INDEX('[1]公式予選（TT①）-結果表（貼付）'!$A:$Z,MATCH($B19,'[1]公式予選（TT①）-結果表（貼付）'!$B:$B,0),MATCH(Q$11,'[1]公式予選（TT①）-結果表（貼付）'!$1:$1,0)),"")=0,"",IFERROR(INDEX('[1]公式予選（TT①）-結果表（貼付）'!$A:$Z,MATCH($B19,'[1]公式予選（TT①）-結果表（貼付）'!$B:$B,0),MATCH(Q$11,'[1]公式予選（TT①）-結果表（貼付）'!$1:$1,0)),""))</f>
        <v/>
      </c>
      <c r="R19" s="6" t="str">
        <f>IF(Q19="","",COUNTIF($Q$13:Q19,"&lt;&gt;"&amp;""))</f>
        <v/>
      </c>
      <c r="S19" s="6" t="str">
        <f>IFERROR(RANK(R19,$R$13:$R$48,1),"")</f>
        <v/>
      </c>
      <c r="T19" s="6" t="str">
        <f>IF(IFERROR(INDEX('[1]公式予選（TT①）-結果表（貼付）'!$A:$Z,MATCH($A19,'[1]公式予選（TT①）-結果表（貼付）'!$A:$A,0),MATCH(T$11,'[1]公式予選（TT①）-結果表（貼付）'!$1:$1,0)),"")=0,"",IFERROR(INDEX('[1]公式予選（TT①）-結果表（貼付）'!$A:$Z,MATCH($A19,'[1]公式予選（TT①）-結果表（貼付）'!$A:$A,0),MATCH(T$11,'[1]公式予選（TT①）-結果表（貼付）'!$1:$1,0)),""))</f>
        <v/>
      </c>
      <c r="U19" s="5"/>
      <c r="V19" s="5"/>
    </row>
    <row r="20" spans="1:22" ht="12.75" customHeight="1" x14ac:dyDescent="0.15">
      <c r="A20" s="37">
        <f>IF(OR('[1]公式予選（TT①）-結果表（貼付）'!A9="DNF",'[1]公式予選（TT①）-結果表（貼付）'!A9="DNS",'[1]公式予選（TT①）-結果表（貼付）'!A9="DQ"),'[1]公式予選（TT①）-結果表（貼付）'!A9,IF(MAX('[1]公式予選（TT①）-結果表（貼付）'!$A:$A)&gt;A19,A19+1,""))</f>
        <v>8</v>
      </c>
      <c r="B20" s="36">
        <f>IFERROR(INDEX('[1]公式予選（TT①）-結果表（貼付）'!A9:$V$50,MATCH($A20,'[1]公式予選（TT①）-結果表（貼付）'!A9:$A$50,0),MATCH('公式予選（TT①）'!B$11,'[1]公式予選（TT①）-結果表（貼付）'!$1:$1,0)),"")</f>
        <v>77</v>
      </c>
      <c r="C20" s="36"/>
      <c r="D20" s="35"/>
      <c r="E20" s="34" t="str">
        <f>IFERROR(INDEX('[1]公式予選（TT①）-結果表（貼付）'!$A:$Z,MATCH($B20,'[1]公式予選（TT①）-結果表（貼付）'!$B:$B,0),MATCH('公式予選（TT①）'!E$11,'[1]公式予選（TT①）-結果表（貼付）'!$1:$1,0)),"")</f>
        <v>渡部 智仁</v>
      </c>
      <c r="F20" s="33" t="str">
        <f>IFERROR(INDEX('[1]公式予選（TT①）-結果表（貼付）'!$A:$Z,MATCH($B20,'[1]公式予選（TT①）-結果表（貼付）'!$B:$B,0),MATCH('公式予選（TT①）'!F$11,'[1]公式予選（TT①）-結果表（貼付）'!$1:$1,0)),"")</f>
        <v>Rosa Drago CORSE/TM</v>
      </c>
      <c r="G20" s="32" t="str">
        <f>IFERROR(INDEX('[1]公式予選（TT①）-結果表（貼付）'!$A:$Z,MATCH($B20,'[1]公式予選（TT①）-結果表（貼付）'!$B:$B,0),MATCH('公式予選（TT①）'!G$11,'[1]公式予選（TT①）-結果表（貼付）'!$1:$1,0)),"")</f>
        <v>RosaDragoCORSE</v>
      </c>
      <c r="H20" s="31" t="str">
        <f>IFERROR(INDEX('[1]公式予選（TT①）-結果表（貼付）'!$A:$Z,MATCH($B20,'[1]公式予選（TT①）-結果表（貼付）'!$B:$B,0),MATCH('公式予選（TT①）'!H$11,'[1]公式予選（TT①）-結果表（貼付）'!$1:$1,0)),"")</f>
        <v>BS</v>
      </c>
      <c r="I20" s="30">
        <f>IF(A20="DNS","ｽﾀｰﾄ出来ず",IF(A20="DQ","失　格",IFERROR(INDEX('[1]公式予選（TT①）-結果表（貼付）'!$A:$Z,MATCH($B20,'[1]公式予選（TT①）-結果表（貼付）'!$B:$B,0),MATCH('公式予選（TT①）'!I$11,'[1]公式予選（TT①）-結果表（貼付）'!$1:$1,0)),"")))</f>
        <v>44.795000000000002</v>
      </c>
      <c r="J20" s="61" t="str">
        <f>IF(I20&lt;1,"",IF($J$11&gt;I20,"R",""))</f>
        <v>R</v>
      </c>
      <c r="K20" s="28">
        <f>IF(OR('[1]公式予選（TT①）-結果表（貼付）'!A9="DNS",'[1]公式予選（TT①）-結果表（貼付）'!A9="DQ"),"",IFERROR(INDEX('[1]公式予選（TT①）-結果表（貼付）'!$A:$Z,MATCH($B20,'[1]公式予選（TT①）-結果表（貼付）'!$B:$B,0),MATCH('公式予選（TT①）'!K$11,'[1]公式予選（TT①）-結果表（貼付）'!$1:$1,0)),""))</f>
        <v>0.27900000000000003</v>
      </c>
      <c r="L20" s="28">
        <f>IF(OR('[1]公式予選（TT①）-結果表（貼付）'!A9="DNS",'[1]公式予選（TT①）-結果表（貼付）'!A9="DQ"),"",IFERROR(INDEX('[1]公式予選（TT①）-結果表（貼付）'!$A:$Z,MATCH($B20,'[1]公式予選（TT①）-結果表（貼付）'!$B:$B,0),MATCH('公式予選（TT①）'!L$11,'[1]公式予選（TT①）-結果表（貼付）'!$1:$1,0)),""))</f>
        <v>1.0999999999999999E-2</v>
      </c>
      <c r="M20" s="27" t="str">
        <f>IF(OR('[1]公式予選（TT①）-結果表（貼付）'!A9="DNS",'[1]公式予選（TT①）-結果表（貼付）'!A9="DQ"),"",IFERROR(INDEX('[1]公式予選（TT①）-結果表（貼付）'!$A:$Z,MATCH($B20,'[1]公式予選（TT①）-結果表（貼付）'!$B:$B,0),MATCH("In Lap",'[1]公式予選（TT①）-結果表（貼付）'!$1:$1,0))&amp;"/"&amp;INDEX('[1]公式予選（TT①）-結果表（貼付）'!$A:$Z,MATCH($B20,'[1]公式予選（TT①）-結果表（貼付）'!$B:$B,0),MATCH("Laps",'[1]公式予選（TT①）-結果表（貼付）'!$1:$1,0)),""))</f>
        <v>4/6</v>
      </c>
      <c r="N20" s="42"/>
      <c r="O20" s="5"/>
      <c r="P20" s="5"/>
      <c r="Q20" s="6" t="str">
        <f>IF(IFERROR(INDEX('[1]公式予選（TT①）-結果表（貼付）'!$A:$Z,MATCH($B20,'[1]公式予選（TT①）-結果表（貼付）'!$B:$B,0),MATCH(Q$11,'[1]公式予選（TT①）-結果表（貼付）'!$1:$1,0)),"")=0,"",IFERROR(INDEX('[1]公式予選（TT①）-結果表（貼付）'!$A:$Z,MATCH($B20,'[1]公式予選（TT①）-結果表（貼付）'!$B:$B,0),MATCH(Q$11,'[1]公式予選（TT①）-結果表（貼付）'!$1:$1,0)),""))</f>
        <v/>
      </c>
      <c r="R20" s="6" t="str">
        <f>IF(Q20="","",COUNTIF($Q$13:Q20,"&lt;&gt;"&amp;""))</f>
        <v/>
      </c>
      <c r="S20" s="6" t="str">
        <f>IFERROR(RANK(R20,$R$13:$R$48,1),"")</f>
        <v/>
      </c>
      <c r="T20" s="6" t="str">
        <f>IF(IFERROR(INDEX('[1]公式予選（TT①）-結果表（貼付）'!$A:$Z,MATCH($A20,'[1]公式予選（TT①）-結果表（貼付）'!$A:$A,0),MATCH(T$11,'[1]公式予選（TT①）-結果表（貼付）'!$1:$1,0)),"")=0,"",IFERROR(INDEX('[1]公式予選（TT①）-結果表（貼付）'!$A:$Z,MATCH($A20,'[1]公式予選（TT①）-結果表（貼付）'!$A:$A,0),MATCH(T$11,'[1]公式予選（TT①）-結果表（貼付）'!$1:$1,0)),""))</f>
        <v/>
      </c>
      <c r="U20" s="5"/>
      <c r="V20" s="5"/>
    </row>
    <row r="21" spans="1:22" ht="12.75" customHeight="1" x14ac:dyDescent="0.15">
      <c r="A21" s="37">
        <f>IF(OR('[1]公式予選（TT①）-結果表（貼付）'!A10="DNF",'[1]公式予選（TT①）-結果表（貼付）'!A10="DNS",'[1]公式予選（TT①）-結果表（貼付）'!A10="DQ"),'[1]公式予選（TT①）-結果表（貼付）'!A10,IF(MAX('[1]公式予選（TT①）-結果表（貼付）'!$A:$A)&gt;A20,A20+1,""))</f>
        <v>9</v>
      </c>
      <c r="B21" s="36">
        <f>IFERROR(INDEX('[1]公式予選（TT①）-結果表（貼付）'!A10:$V$50,MATCH($A21,'[1]公式予選（TT①）-結果表（貼付）'!A10:$A$50,0),MATCH('公式予選（TT①）'!B$11,'[1]公式予選（TT①）-結果表（貼付）'!$1:$1,0)),"")</f>
        <v>55</v>
      </c>
      <c r="C21" s="36"/>
      <c r="D21" s="35"/>
      <c r="E21" s="34" t="str">
        <f>IFERROR(INDEX('[1]公式予選（TT①）-結果表（貼付）'!$A:$Z,MATCH($B21,'[1]公式予選（TT①）-結果表（貼付）'!$B:$B,0),MATCH('公式予選（TT①）'!E$11,'[1]公式予選（TT①）-結果表（貼付）'!$1:$1,0)),"")</f>
        <v>藤井 翔大</v>
      </c>
      <c r="F21" s="33" t="str">
        <f>IFERROR(INDEX('[1]公式予選（TT①）-結果表（貼付）'!$A:$Z,MATCH($B21,'[1]公式予選（TT①）-結果表（貼付）'!$B:$B,0),MATCH('公式予選（TT①）'!F$11,'[1]公式予選（TT①）-結果表（貼付）'!$1:$1,0)),"")</f>
        <v>Drago CORSE/TM</v>
      </c>
      <c r="G21" s="32" t="str">
        <f>IFERROR(INDEX('[1]公式予選（TT①）-結果表（貼付）'!$A:$Z,MATCH($B21,'[1]公式予選（TT①）-結果表（貼付）'!$B:$B,0),MATCH('公式予選（TT①）'!G$11,'[1]公式予選（TT①）-結果表（貼付）'!$1:$1,0)),"")</f>
        <v>Croc Promotion</v>
      </c>
      <c r="H21" s="31" t="str">
        <f>IFERROR(INDEX('[1]公式予選（TT①）-結果表（貼付）'!$A:$Z,MATCH($B21,'[1]公式予選（TT①）-結果表（貼付）'!$B:$B,0),MATCH('公式予選（TT①）'!H$11,'[1]公式予選（TT①）-結果表（貼付）'!$1:$1,0)),"")</f>
        <v>BS</v>
      </c>
      <c r="I21" s="30">
        <f>IF(A21="DNS","ｽﾀｰﾄ出来ず",IF(A21="DQ","失　格",IFERROR(INDEX('[1]公式予選（TT①）-結果表（貼付）'!$A:$Z,MATCH($B21,'[1]公式予選（TT①）-結果表（貼付）'!$B:$B,0),MATCH('公式予選（TT①）'!I$11,'[1]公式予選（TT①）-結果表（貼付）'!$1:$1,0)),"")))</f>
        <v>44.820999999999998</v>
      </c>
      <c r="J21" s="61" t="str">
        <f>IF(I21&lt;1,"",IF($J$11&gt;I21,"R",""))</f>
        <v>R</v>
      </c>
      <c r="K21" s="28">
        <f>IF(OR('[1]公式予選（TT①）-結果表（貼付）'!A10="DNS",'[1]公式予選（TT①）-結果表（貼付）'!A10="DQ"),"",IFERROR(INDEX('[1]公式予選（TT①）-結果表（貼付）'!$A:$Z,MATCH($B21,'[1]公式予選（TT①）-結果表（貼付）'!$B:$B,0),MATCH('公式予選（TT①）'!K$11,'[1]公式予選（TT①）-結果表（貼付）'!$1:$1,0)),""))</f>
        <v>0.30499999999999999</v>
      </c>
      <c r="L21" s="28">
        <f>IF(OR('[1]公式予選（TT①）-結果表（貼付）'!A10="DNS",'[1]公式予選（TT①）-結果表（貼付）'!A10="DQ"),"",IFERROR(INDEX('[1]公式予選（TT①）-結果表（貼付）'!$A:$Z,MATCH($B21,'[1]公式予選（TT①）-結果表（貼付）'!$B:$B,0),MATCH('公式予選（TT①）'!L$11,'[1]公式予選（TT①）-結果表（貼付）'!$1:$1,0)),""))</f>
        <v>2.5999999999999999E-2</v>
      </c>
      <c r="M21" s="27" t="str">
        <f>IF(OR('[1]公式予選（TT①）-結果表（貼付）'!A10="DNS",'[1]公式予選（TT①）-結果表（貼付）'!A10="DQ"),"",IFERROR(INDEX('[1]公式予選（TT①）-結果表（貼付）'!$A:$Z,MATCH($B21,'[1]公式予選（TT①）-結果表（貼付）'!$B:$B,0),MATCH("In Lap",'[1]公式予選（TT①）-結果表（貼付）'!$1:$1,0))&amp;"/"&amp;INDEX('[1]公式予選（TT①）-結果表（貼付）'!$A:$Z,MATCH($B21,'[1]公式予選（TT①）-結果表（貼付）'!$B:$B,0),MATCH("Laps",'[1]公式予選（TT①）-結果表（貼付）'!$1:$1,0)),""))</f>
        <v>6/7</v>
      </c>
      <c r="N21" s="42"/>
      <c r="O21" s="5"/>
      <c r="P21" s="5"/>
      <c r="Q21" s="6" t="str">
        <f>IF(IFERROR(INDEX('[1]公式予選（TT①）-結果表（貼付）'!$A:$Z,MATCH($B21,'[1]公式予選（TT①）-結果表（貼付）'!$B:$B,0),MATCH(Q$11,'[1]公式予選（TT①）-結果表（貼付）'!$1:$1,0)),"")=0,"",IFERROR(INDEX('[1]公式予選（TT①）-結果表（貼付）'!$A:$Z,MATCH($B21,'[1]公式予選（TT①）-結果表（貼付）'!$B:$B,0),MATCH(Q$11,'[1]公式予選（TT①）-結果表（貼付）'!$1:$1,0)),""))</f>
        <v/>
      </c>
      <c r="R21" s="6" t="str">
        <f>IF(Q21="","",COUNTIF($Q$13:Q21,"&lt;&gt;"&amp;""))</f>
        <v/>
      </c>
      <c r="S21" s="6" t="str">
        <f>IFERROR(RANK(R21,$R$13:$R$48,1),"")</f>
        <v/>
      </c>
      <c r="T21" s="6" t="str">
        <f>IF(IFERROR(INDEX('[1]公式予選（TT①）-結果表（貼付）'!$A:$Z,MATCH($A21,'[1]公式予選（TT①）-結果表（貼付）'!$A:$A,0),MATCH(T$11,'[1]公式予選（TT①）-結果表（貼付）'!$1:$1,0)),"")=0,"",IFERROR(INDEX('[1]公式予選（TT①）-結果表（貼付）'!$A:$Z,MATCH($A21,'[1]公式予選（TT①）-結果表（貼付）'!$A:$A,0),MATCH(T$11,'[1]公式予選（TT①）-結果表（貼付）'!$1:$1,0)),""))</f>
        <v/>
      </c>
      <c r="U21" s="5"/>
      <c r="V21" s="5"/>
    </row>
    <row r="22" spans="1:22" ht="12.75" customHeight="1" x14ac:dyDescent="0.15">
      <c r="A22" s="37">
        <f>IF(OR('[1]公式予選（TT①）-結果表（貼付）'!A11="DNF",'[1]公式予選（TT①）-結果表（貼付）'!A11="DNS",'[1]公式予選（TT①）-結果表（貼付）'!A11="DQ"),'[1]公式予選（TT①）-結果表（貼付）'!A11,IF(MAX('[1]公式予選（TT①）-結果表（貼付）'!$A:$A)&gt;A21,A21+1,""))</f>
        <v>10</v>
      </c>
      <c r="B22" s="36">
        <f>IFERROR(INDEX('[1]公式予選（TT①）-結果表（貼付）'!A11:$V$50,MATCH($A22,'[1]公式予選（TT①）-結果表（貼付）'!A11:$A$50,0),MATCH('公式予選（TT①）'!B$11,'[1]公式予選（TT①）-結果表（貼付）'!$1:$1,0)),"")</f>
        <v>15</v>
      </c>
      <c r="C22" s="36"/>
      <c r="D22" s="35"/>
      <c r="E22" s="34" t="str">
        <f>IFERROR(INDEX('[1]公式予選（TT①）-結果表（貼付）'!$A:$Z,MATCH($B22,'[1]公式予選（TT①）-結果表（貼付）'!$B:$B,0),MATCH('公式予選（TT①）'!E$11,'[1]公式予選（TT①）-結果表（貼付）'!$1:$1,0)),"")</f>
        <v>熊谷 憲太</v>
      </c>
      <c r="F22" s="33" t="str">
        <f>IFERROR(INDEX('[1]公式予選（TT①）-結果表（貼付）'!$A:$Z,MATCH($B22,'[1]公式予選（TT①）-結果表（貼付）'!$B:$B,0),MATCH('公式予選（TT①）'!F$11,'[1]公式予選（TT①）-結果表（貼付）'!$1:$1,0)),"")</f>
        <v>KR/TM</v>
      </c>
      <c r="G22" s="32" t="str">
        <f>IFERROR(INDEX('[1]公式予選（TT①）-結果表（貼付）'!$A:$Z,MATCH($B22,'[1]公式予選（TT①）-結果表（貼付）'!$B:$B,0),MATCH('公式予選（TT①）'!G$11,'[1]公式予選（TT①）-結果表（貼付）'!$1:$1,0)),"")</f>
        <v>kp  buzz with HIROTEX</v>
      </c>
      <c r="H22" s="31" t="str">
        <f>IFERROR(INDEX('[1]公式予選（TT①）-結果表（貼付）'!$A:$Z,MATCH($B22,'[1]公式予選（TT①）-結果表（貼付）'!$B:$B,0),MATCH('公式予選（TT①）'!H$11,'[1]公式予選（TT①）-結果表（貼付）'!$1:$1,0)),"")</f>
        <v>BS</v>
      </c>
      <c r="I22" s="30">
        <f>IF(A22="DNS","ｽﾀｰﾄ出来ず",IF(A22="DQ","失　格",IFERROR(INDEX('[1]公式予選（TT①）-結果表（貼付）'!$A:$Z,MATCH($B22,'[1]公式予選（TT①）-結果表（貼付）'!$B:$B,0),MATCH('公式予選（TT①）'!I$11,'[1]公式予選（TT①）-結果表（貼付）'!$1:$1,0)),"")))</f>
        <v>44.844000000000001</v>
      </c>
      <c r="J22" s="61" t="str">
        <f>IF(I22&lt;1,"",IF($J$11&gt;I22,"R",""))</f>
        <v>R</v>
      </c>
      <c r="K22" s="28">
        <f>IF(OR('[1]公式予選（TT①）-結果表（貼付）'!A11="DNS",'[1]公式予選（TT①）-結果表（貼付）'!A11="DQ"),"",IFERROR(INDEX('[1]公式予選（TT①）-結果表（貼付）'!$A:$Z,MATCH($B22,'[1]公式予選（TT①）-結果表（貼付）'!$B:$B,0),MATCH('公式予選（TT①）'!K$11,'[1]公式予選（TT①）-結果表（貼付）'!$1:$1,0)),""))</f>
        <v>0.32800000000000001</v>
      </c>
      <c r="L22" s="28">
        <f>IF(OR('[1]公式予選（TT①）-結果表（貼付）'!A11="DNS",'[1]公式予選（TT①）-結果表（貼付）'!A11="DQ"),"",IFERROR(INDEX('[1]公式予選（TT①）-結果表（貼付）'!$A:$Z,MATCH($B22,'[1]公式予選（TT①）-結果表（貼付）'!$B:$B,0),MATCH('公式予選（TT①）'!L$11,'[1]公式予選（TT①）-結果表（貼付）'!$1:$1,0)),""))</f>
        <v>2.3E-2</v>
      </c>
      <c r="M22" s="27" t="str">
        <f>IF(OR('[1]公式予選（TT①）-結果表（貼付）'!A11="DNS",'[1]公式予選（TT①）-結果表（貼付）'!A11="DQ"),"",IFERROR(INDEX('[1]公式予選（TT①）-結果表（貼付）'!$A:$Z,MATCH($B22,'[1]公式予選（TT①）-結果表（貼付）'!$B:$B,0),MATCH("In Lap",'[1]公式予選（TT①）-結果表（貼付）'!$1:$1,0))&amp;"/"&amp;INDEX('[1]公式予選（TT①）-結果表（貼付）'!$A:$Z,MATCH($B22,'[1]公式予選（TT①）-結果表（貼付）'!$B:$B,0),MATCH("Laps",'[1]公式予選（TT①）-結果表（貼付）'!$1:$1,0)),""))</f>
        <v>2/6</v>
      </c>
      <c r="N22" s="42"/>
      <c r="O22" s="5"/>
      <c r="P22" s="5"/>
      <c r="Q22" s="6" t="str">
        <f>IF(IFERROR(INDEX('[1]公式予選（TT①）-結果表（貼付）'!$A:$Z,MATCH($B22,'[1]公式予選（TT①）-結果表（貼付）'!$B:$B,0),MATCH(Q$11,'[1]公式予選（TT①）-結果表（貼付）'!$1:$1,0)),"")=0,"",IFERROR(INDEX('[1]公式予選（TT①）-結果表（貼付）'!$A:$Z,MATCH($B22,'[1]公式予選（TT①）-結果表（貼付）'!$B:$B,0),MATCH(Q$11,'[1]公式予選（TT①）-結果表（貼付）'!$1:$1,0)),""))</f>
        <v/>
      </c>
      <c r="R22" s="6" t="str">
        <f>IF(Q22="","",COUNTIF($Q$13:Q22,"&lt;&gt;"&amp;""))</f>
        <v/>
      </c>
      <c r="S22" s="6" t="str">
        <f>IFERROR(RANK(R22,$R$13:$R$48,1),"")</f>
        <v/>
      </c>
      <c r="T22" s="6" t="str">
        <f>IF(IFERROR(INDEX('[1]公式予選（TT①）-結果表（貼付）'!$A:$Z,MATCH($A22,'[1]公式予選（TT①）-結果表（貼付）'!$A:$A,0),MATCH(T$11,'[1]公式予選（TT①）-結果表（貼付）'!$1:$1,0)),"")=0,"",IFERROR(INDEX('[1]公式予選（TT①）-結果表（貼付）'!$A:$Z,MATCH($A22,'[1]公式予選（TT①）-結果表（貼付）'!$A:$A,0),MATCH(T$11,'[1]公式予選（TT①）-結果表（貼付）'!$1:$1,0)),""))</f>
        <v/>
      </c>
      <c r="U22" s="5"/>
      <c r="V22" s="5"/>
    </row>
    <row r="23" spans="1:22" ht="12.75" customHeight="1" x14ac:dyDescent="0.15">
      <c r="A23" s="37">
        <f>IF(OR('[1]公式予選（TT①）-結果表（貼付）'!A12="DNF",'[1]公式予選（TT①）-結果表（貼付）'!A12="DNS",'[1]公式予選（TT①）-結果表（貼付）'!A12="DQ"),'[1]公式予選（TT①）-結果表（貼付）'!A12,IF(MAX('[1]公式予選（TT①）-結果表（貼付）'!$A:$A)&gt;A22,A22+1,""))</f>
        <v>11</v>
      </c>
      <c r="B23" s="36">
        <f>IFERROR(INDEX('[1]公式予選（TT①）-結果表（貼付）'!A12:$V$50,MATCH($A23,'[1]公式予選（TT①）-結果表（貼付）'!A12:$A$50,0),MATCH('公式予選（TT①）'!B$11,'[1]公式予選（TT①）-結果表（貼付）'!$1:$1,0)),"")</f>
        <v>69</v>
      </c>
      <c r="C23" s="36"/>
      <c r="D23" s="35"/>
      <c r="E23" s="34" t="str">
        <f>IFERROR(INDEX('[1]公式予選（TT①）-結果表（貼付）'!$A:$Z,MATCH($B23,'[1]公式予選（TT①）-結果表（貼付）'!$B:$B,0),MATCH('公式予選（TT①）'!E$11,'[1]公式予選（TT①）-結果表（貼付）'!$1:$1,0)),"")</f>
        <v>半田 昌宗</v>
      </c>
      <c r="F23" s="33" t="str">
        <f>IFERROR(INDEX('[1]公式予選（TT①）-結果表（貼付）'!$A:$Z,MATCH($B23,'[1]公式予選（TT①）-結果表（貼付）'!$B:$B,0),MATCH('公式予選（TT①）'!F$11,'[1]公式予選（TT①）-結果表（貼付）'!$1:$1,0)),"")</f>
        <v>CRG/TM</v>
      </c>
      <c r="G23" s="32" t="str">
        <f>IFERROR(INDEX('[1]公式予選（TT①）-結果表（貼付）'!$A:$Z,MATCH($B23,'[1]公式予選（TT①）-結果表（貼付）'!$B:$B,0),MATCH('公式予選（TT①）'!G$11,'[1]公式予選（TT①）-結果表（貼付）'!$1:$1,0)),"")</f>
        <v>TEAM　WOLF</v>
      </c>
      <c r="H23" s="31" t="str">
        <f>IFERROR(INDEX('[1]公式予選（TT①）-結果表（貼付）'!$A:$Z,MATCH($B23,'[1]公式予選（TT①）-結果表（貼付）'!$B:$B,0),MATCH('公式予選（TT①）'!H$11,'[1]公式予選（TT①）-結果表（貼付）'!$1:$1,0)),"")</f>
        <v>BS</v>
      </c>
      <c r="I23" s="30">
        <f>IF(A23="DNS","ｽﾀｰﾄ出来ず",IF(A23="DQ","失　格",IFERROR(INDEX('[1]公式予選（TT①）-結果表（貼付）'!$A:$Z,MATCH($B23,'[1]公式予選（TT①）-結果表（貼付）'!$B:$B,0),MATCH('公式予選（TT①）'!I$11,'[1]公式予選（TT①）-結果表（貼付）'!$1:$1,0)),"")))</f>
        <v>44.845999999999997</v>
      </c>
      <c r="J23" s="61" t="str">
        <f>IF(I23&lt;1,"",IF($J$11&gt;I23,"R",""))</f>
        <v>R</v>
      </c>
      <c r="K23" s="28">
        <f>IF(OR('[1]公式予選（TT①）-結果表（貼付）'!A12="DNS",'[1]公式予選（TT①）-結果表（貼付）'!A12="DQ"),"",IFERROR(INDEX('[1]公式予選（TT①）-結果表（貼付）'!$A:$Z,MATCH($B23,'[1]公式予選（TT①）-結果表（貼付）'!$B:$B,0),MATCH('公式予選（TT①）'!K$11,'[1]公式予選（TT①）-結果表（貼付）'!$1:$1,0)),""))</f>
        <v>0.33</v>
      </c>
      <c r="L23" s="28">
        <f>IF(OR('[1]公式予選（TT①）-結果表（貼付）'!A12="DNS",'[1]公式予選（TT①）-結果表（貼付）'!A12="DQ"),"",IFERROR(INDEX('[1]公式予選（TT①）-結果表（貼付）'!$A:$Z,MATCH($B23,'[1]公式予選（TT①）-結果表（貼付）'!$B:$B,0),MATCH('公式予選（TT①）'!L$11,'[1]公式予選（TT①）-結果表（貼付）'!$1:$1,0)),""))</f>
        <v>2E-3</v>
      </c>
      <c r="M23" s="27" t="str">
        <f>IF(OR('[1]公式予選（TT①）-結果表（貼付）'!A12="DNS",'[1]公式予選（TT①）-結果表（貼付）'!A12="DQ"),"",IFERROR(INDEX('[1]公式予選（TT①）-結果表（貼付）'!$A:$Z,MATCH($B23,'[1]公式予選（TT①）-結果表（貼付）'!$B:$B,0),MATCH("In Lap",'[1]公式予選（TT①）-結果表（貼付）'!$1:$1,0))&amp;"/"&amp;INDEX('[1]公式予選（TT①）-結果表（貼付）'!$A:$Z,MATCH($B23,'[1]公式予選（TT①）-結果表（貼付）'!$B:$B,0),MATCH("Laps",'[1]公式予選（TT①）-結果表（貼付）'!$1:$1,0)),""))</f>
        <v>6/6</v>
      </c>
      <c r="N23" s="42"/>
      <c r="O23" s="5"/>
      <c r="P23" s="5"/>
      <c r="Q23" s="6" t="str">
        <f>IF(IFERROR(INDEX('[1]公式予選（TT①）-結果表（貼付）'!$A:$Z,MATCH($B23,'[1]公式予選（TT①）-結果表（貼付）'!$B:$B,0),MATCH(Q$11,'[1]公式予選（TT①）-結果表（貼付）'!$1:$1,0)),"")=0,"",IFERROR(INDEX('[1]公式予選（TT①）-結果表（貼付）'!$A:$Z,MATCH($B23,'[1]公式予選（TT①）-結果表（貼付）'!$B:$B,0),MATCH(Q$11,'[1]公式予選（TT①）-結果表（貼付）'!$1:$1,0)),""))</f>
        <v/>
      </c>
      <c r="R23" s="6" t="str">
        <f>IF(Q23="","",COUNTIF($Q$13:Q23,"&lt;&gt;"&amp;""))</f>
        <v/>
      </c>
      <c r="S23" s="6" t="str">
        <f>IFERROR(RANK(R23,$R$13:$R$48,1),"")</f>
        <v/>
      </c>
      <c r="T23" s="6" t="str">
        <f>IF(IFERROR(INDEX('[1]公式予選（TT①）-結果表（貼付）'!$A:$Z,MATCH($A23,'[1]公式予選（TT①）-結果表（貼付）'!$A:$A,0),MATCH(T$11,'[1]公式予選（TT①）-結果表（貼付）'!$1:$1,0)),"")=0,"",IFERROR(INDEX('[1]公式予選（TT①）-結果表（貼付）'!$A:$Z,MATCH($A23,'[1]公式予選（TT①）-結果表（貼付）'!$A:$A,0),MATCH(T$11,'[1]公式予選（TT①）-結果表（貼付）'!$1:$1,0)),""))</f>
        <v/>
      </c>
      <c r="U23" s="5"/>
      <c r="V23" s="5"/>
    </row>
    <row r="24" spans="1:22" ht="12.75" customHeight="1" x14ac:dyDescent="0.15">
      <c r="A24" s="37">
        <f>IF(OR('[1]公式予選（TT①）-結果表（貼付）'!A13="DNF",'[1]公式予選（TT①）-結果表（貼付）'!A13="DNS",'[1]公式予選（TT①）-結果表（貼付）'!A13="DQ"),'[1]公式予選（TT①）-結果表（貼付）'!A13,IF(MAX('[1]公式予選（TT①）-結果表（貼付）'!$A:$A)&gt;A23,A23+1,""))</f>
        <v>12</v>
      </c>
      <c r="B24" s="36">
        <f>IFERROR(INDEX('[1]公式予選（TT①）-結果表（貼付）'!A13:$V$50,MATCH($A24,'[1]公式予選（TT①）-結果表（貼付）'!A13:$A$50,0),MATCH('公式予選（TT①）'!B$11,'[1]公式予選（TT①）-結果表（貼付）'!$1:$1,0)),"")</f>
        <v>3</v>
      </c>
      <c r="C24" s="36"/>
      <c r="D24" s="35"/>
      <c r="E24" s="34" t="str">
        <f>IFERROR(INDEX('[1]公式予選（TT①）-結果表（貼付）'!$A:$Z,MATCH($B24,'[1]公式予選（TT①）-結果表（貼付）'!$B:$B,0),MATCH('公式予選（TT①）'!E$11,'[1]公式予選（TT①）-結果表（貼付）'!$1:$1,0)),"")</f>
        <v>洞地 遼大</v>
      </c>
      <c r="F24" s="33" t="str">
        <f>IFERROR(INDEX('[1]公式予選（TT①）-結果表（貼付）'!$A:$Z,MATCH($B24,'[1]公式予選（TT①）-結果表（貼付）'!$B:$B,0),MATCH('公式予選（TT①）'!F$11,'[1]公式予選（TT①）-結果表（貼付）'!$1:$1,0)),"")</f>
        <v>KR/TM</v>
      </c>
      <c r="G24" s="32" t="str">
        <f>IFERROR(INDEX('[1]公式予選（TT①）-結果表（貼付）'!$A:$Z,MATCH($B24,'[1]公式予選（TT①）-結果表（貼付）'!$B:$B,0),MATCH('公式予選（TT①）'!G$11,'[1]公式予選（TT①）-結果表（貼付）'!$1:$1,0)),"")</f>
        <v>PONOS HIROTEX RACING</v>
      </c>
      <c r="H24" s="31" t="str">
        <f>IFERROR(INDEX('[1]公式予選（TT①）-結果表（貼付）'!$A:$Z,MATCH($B24,'[1]公式予選（TT①）-結果表（貼付）'!$B:$B,0),MATCH('公式予選（TT①）'!H$11,'[1]公式予選（TT①）-結果表（貼付）'!$1:$1,0)),"")</f>
        <v>DL</v>
      </c>
      <c r="I24" s="30">
        <f>IF(A24="DNS","ｽﾀｰﾄ出来ず",IF(A24="DQ","失　格",IFERROR(INDEX('[1]公式予選（TT①）-結果表（貼付）'!$A:$Z,MATCH($B24,'[1]公式予選（TT①）-結果表（貼付）'!$B:$B,0),MATCH('公式予選（TT①）'!I$11,'[1]公式予選（TT①）-結果表（貼付）'!$1:$1,0)),"")))</f>
        <v>45.026000000000003</v>
      </c>
      <c r="J24" s="61" t="str">
        <f>IF(I24&lt;1,"",IF($J$11&gt;I24,"R",""))</f>
        <v>R</v>
      </c>
      <c r="K24" s="28">
        <f>IF(OR('[1]公式予選（TT①）-結果表（貼付）'!A13="DNS",'[1]公式予選（TT①）-結果表（貼付）'!A13="DQ"),"",IFERROR(INDEX('[1]公式予選（TT①）-結果表（貼付）'!$A:$Z,MATCH($B24,'[1]公式予選（TT①）-結果表（貼付）'!$B:$B,0),MATCH('公式予選（TT①）'!K$11,'[1]公式予選（TT①）-結果表（貼付）'!$1:$1,0)),""))</f>
        <v>0.51</v>
      </c>
      <c r="L24" s="28">
        <f>IF(OR('[1]公式予選（TT①）-結果表（貼付）'!A13="DNS",'[1]公式予選（TT①）-結果表（貼付）'!A13="DQ"),"",IFERROR(INDEX('[1]公式予選（TT①）-結果表（貼付）'!$A:$Z,MATCH($B24,'[1]公式予選（TT①）-結果表（貼付）'!$B:$B,0),MATCH('公式予選（TT①）'!L$11,'[1]公式予選（TT①）-結果表（貼付）'!$1:$1,0)),""))</f>
        <v>0.18</v>
      </c>
      <c r="M24" s="27" t="str">
        <f>IF(OR('[1]公式予選（TT①）-結果表（貼付）'!A13="DNS",'[1]公式予選（TT①）-結果表（貼付）'!A13="DQ"),"",IFERROR(INDEX('[1]公式予選（TT①）-結果表（貼付）'!$A:$Z,MATCH($B24,'[1]公式予選（TT①）-結果表（貼付）'!$B:$B,0),MATCH("In Lap",'[1]公式予選（TT①）-結果表（貼付）'!$1:$1,0))&amp;"/"&amp;INDEX('[1]公式予選（TT①）-結果表（貼付）'!$A:$Z,MATCH($B24,'[1]公式予選（TT①）-結果表（貼付）'!$B:$B,0),MATCH("Laps",'[1]公式予選（TT①）-結果表（貼付）'!$1:$1,0)),""))</f>
        <v>5/5</v>
      </c>
      <c r="N24" s="42"/>
      <c r="O24" s="5"/>
      <c r="P24" s="5"/>
      <c r="Q24" s="6" t="str">
        <f>IF(IFERROR(INDEX('[1]公式予選（TT①）-結果表（貼付）'!$A:$Z,MATCH($B24,'[1]公式予選（TT①）-結果表（貼付）'!$B:$B,0),MATCH(Q$11,'[1]公式予選（TT①）-結果表（貼付）'!$1:$1,0)),"")=0,"",IFERROR(INDEX('[1]公式予選（TT①）-結果表（貼付）'!$A:$Z,MATCH($B24,'[1]公式予選（TT①）-結果表（貼付）'!$B:$B,0),MATCH(Q$11,'[1]公式予選（TT①）-結果表（貼付）'!$1:$1,0)),""))</f>
        <v/>
      </c>
      <c r="R24" s="6" t="str">
        <f>IF(Q24="","",COUNTIF($Q$13:Q24,"&lt;&gt;"&amp;""))</f>
        <v/>
      </c>
      <c r="S24" s="6" t="str">
        <f>IFERROR(RANK(R24,$R$13:$R$48,1),"")</f>
        <v/>
      </c>
      <c r="T24" s="6" t="str">
        <f>IF(IFERROR(INDEX('[1]公式予選（TT①）-結果表（貼付）'!$A:$Z,MATCH($A24,'[1]公式予選（TT①）-結果表（貼付）'!$A:$A,0),MATCH(T$11,'[1]公式予選（TT①）-結果表（貼付）'!$1:$1,0)),"")=0,"",IFERROR(INDEX('[1]公式予選（TT①）-結果表（貼付）'!$A:$Z,MATCH($A24,'[1]公式予選（TT①）-結果表（貼付）'!$A:$A,0),MATCH(T$11,'[1]公式予選（TT①）-結果表（貼付）'!$1:$1,0)),""))</f>
        <v/>
      </c>
      <c r="U24" s="5"/>
      <c r="V24" s="5"/>
    </row>
    <row r="25" spans="1:22" ht="12.75" customHeight="1" x14ac:dyDescent="0.15">
      <c r="A25" s="37">
        <f>IF(OR('[1]公式予選（TT①）-結果表（貼付）'!A14="DNF",'[1]公式予選（TT①）-結果表（貼付）'!A14="DNS",'[1]公式予選（TT①）-結果表（貼付）'!A14="DQ"),'[1]公式予選（TT①）-結果表（貼付）'!A14,IF(MAX('[1]公式予選（TT①）-結果表（貼付）'!$A:$A)&gt;A24,A24+1,""))</f>
        <v>13</v>
      </c>
      <c r="B25" s="36">
        <f>IFERROR(INDEX('[1]公式予選（TT①）-結果表（貼付）'!A14:$V$50,MATCH($A25,'[1]公式予選（TT①）-結果表（貼付）'!A14:$A$50,0),MATCH('公式予選（TT①）'!B$11,'[1]公式予選（TT①）-結果表（貼付）'!$1:$1,0)),"")</f>
        <v>33</v>
      </c>
      <c r="C25" s="36"/>
      <c r="D25" s="35"/>
      <c r="E25" s="34" t="str">
        <f>IFERROR(INDEX('[1]公式予選（TT①）-結果表（貼付）'!$A:$Z,MATCH($B25,'[1]公式予選（TT①）-結果表（貼付）'!$B:$B,0),MATCH('公式予選（TT①）'!E$11,'[1]公式予選（TT①）-結果表（貼付）'!$1:$1,0)),"")</f>
        <v>安藤 哉翔</v>
      </c>
      <c r="F25" s="33" t="str">
        <f>IFERROR(INDEX('[1]公式予選（TT①）-結果表（貼付）'!$A:$Z,MATCH($B25,'[1]公式予選（TT①）-結果表（貼付）'!$B:$B,0),MATCH('公式予選（TT①）'!F$11,'[1]公式予選（TT①）-結果表（貼付）'!$1:$1,0)),"")</f>
        <v>TONY KART/VORTEX</v>
      </c>
      <c r="G25" s="32" t="str">
        <f>IFERROR(INDEX('[1]公式予選（TT①）-結果表（貼付）'!$A:$Z,MATCH($B25,'[1]公式予選（TT①）-結果表（貼付）'!$B:$B,0),MATCH('公式予選（TT①）'!G$11,'[1]公式予選（TT①）-結果表（貼付）'!$1:$1,0)),"")</f>
        <v>TONYKART RACING TEAM JAPAN</v>
      </c>
      <c r="H25" s="31" t="str">
        <f>IFERROR(INDEX('[1]公式予選（TT①）-結果表（貼付）'!$A:$Z,MATCH($B25,'[1]公式予選（TT①）-結果表（貼付）'!$B:$B,0),MATCH('公式予選（TT①）'!H$11,'[1]公式予選（TT①）-結果表（貼付）'!$1:$1,0)),"")</f>
        <v>BS</v>
      </c>
      <c r="I25" s="30">
        <f>IF(A25="DNS","ｽﾀｰﾄ出来ず",IF(A25="DQ","失　格",IFERROR(INDEX('[1]公式予選（TT①）-結果表（貼付）'!$A:$Z,MATCH($B25,'[1]公式予選（TT①）-結果表（貼付）'!$B:$B,0),MATCH('公式予選（TT①）'!I$11,'[1]公式予選（TT①）-結果表（貼付）'!$1:$1,0)),"")))</f>
        <v>45.197000000000003</v>
      </c>
      <c r="J25" s="61" t="str">
        <f>IF(I25&lt;1,"",IF($J$11&gt;I25,"R",""))</f>
        <v>R</v>
      </c>
      <c r="K25" s="28">
        <f>IF(OR('[1]公式予選（TT①）-結果表（貼付）'!A14="DNS",'[1]公式予選（TT①）-結果表（貼付）'!A14="DQ"),"",IFERROR(INDEX('[1]公式予選（TT①）-結果表（貼付）'!$A:$Z,MATCH($B25,'[1]公式予選（TT①）-結果表（貼付）'!$B:$B,0),MATCH('公式予選（TT①）'!K$11,'[1]公式予選（TT①）-結果表（貼付）'!$1:$1,0)),""))</f>
        <v>0.68100000000000005</v>
      </c>
      <c r="L25" s="28">
        <f>IF(OR('[1]公式予選（TT①）-結果表（貼付）'!A14="DNS",'[1]公式予選（TT①）-結果表（貼付）'!A14="DQ"),"",IFERROR(INDEX('[1]公式予選（TT①）-結果表（貼付）'!$A:$Z,MATCH($B25,'[1]公式予選（TT①）-結果表（貼付）'!$B:$B,0),MATCH('公式予選（TT①）'!L$11,'[1]公式予選（TT①）-結果表（貼付）'!$1:$1,0)),""))</f>
        <v>0.17100000000000001</v>
      </c>
      <c r="M25" s="27" t="str">
        <f>IF(OR('[1]公式予選（TT①）-結果表（貼付）'!A14="DNS",'[1]公式予選（TT①）-結果表（貼付）'!A14="DQ"),"",IFERROR(INDEX('[1]公式予選（TT①）-結果表（貼付）'!$A:$Z,MATCH($B25,'[1]公式予選（TT①）-結果表（貼付）'!$B:$B,0),MATCH("In Lap",'[1]公式予選（TT①）-結果表（貼付）'!$1:$1,0))&amp;"/"&amp;INDEX('[1]公式予選（TT①）-結果表（貼付）'!$A:$Z,MATCH($B25,'[1]公式予選（TT①）-結果表（貼付）'!$B:$B,0),MATCH("Laps",'[1]公式予選（TT①）-結果表（貼付）'!$1:$1,0)),""))</f>
        <v>4/6</v>
      </c>
      <c r="N25" s="42"/>
      <c r="O25" s="5"/>
      <c r="P25" s="5"/>
      <c r="Q25" s="6" t="str">
        <f>IF(IFERROR(INDEX('[1]公式予選（TT①）-結果表（貼付）'!$A:$Z,MATCH($B25,'[1]公式予選（TT①）-結果表（貼付）'!$B:$B,0),MATCH(Q$11,'[1]公式予選（TT①）-結果表（貼付）'!$1:$1,0)),"")=0,"",IFERROR(INDEX('[1]公式予選（TT①）-結果表（貼付）'!$A:$Z,MATCH($B25,'[1]公式予選（TT①）-結果表（貼付）'!$B:$B,0),MATCH(Q$11,'[1]公式予選（TT①）-結果表（貼付）'!$1:$1,0)),""))</f>
        <v/>
      </c>
      <c r="R25" s="6" t="str">
        <f>IF(Q25="","",COUNTIF($Q$13:Q25,"&lt;&gt;"&amp;""))</f>
        <v/>
      </c>
      <c r="S25" s="6" t="str">
        <f>IFERROR(RANK(R25,$R$13:$R$48,1),"")</f>
        <v/>
      </c>
      <c r="T25" s="6" t="str">
        <f>IF(IFERROR(INDEX('[1]公式予選（TT①）-結果表（貼付）'!$A:$Z,MATCH($A25,'[1]公式予選（TT①）-結果表（貼付）'!$A:$A,0),MATCH(T$11,'[1]公式予選（TT①）-結果表（貼付）'!$1:$1,0)),"")=0,"",IFERROR(INDEX('[1]公式予選（TT①）-結果表（貼付）'!$A:$Z,MATCH($A25,'[1]公式予選（TT①）-結果表（貼付）'!$A:$A,0),MATCH(T$11,'[1]公式予選（TT①）-結果表（貼付）'!$1:$1,0)),""))</f>
        <v/>
      </c>
      <c r="U25" s="5"/>
      <c r="V25" s="5"/>
    </row>
    <row r="26" spans="1:22" ht="12.75" customHeight="1" x14ac:dyDescent="0.15">
      <c r="A26" s="37">
        <f>IF(OR('[1]公式予選（TT①）-結果表（貼付）'!A15="DNF",'[1]公式予選（TT①）-結果表（貼付）'!A15="DNS",'[1]公式予選（TT①）-結果表（貼付）'!A15="DQ"),'[1]公式予選（TT①）-結果表（貼付）'!A15,IF(MAX('[1]公式予選（TT①）-結果表（貼付）'!$A:$A)&gt;A25,A25+1,""))</f>
        <v>14</v>
      </c>
      <c r="B26" s="36">
        <f>IFERROR(INDEX('[1]公式予選（TT①）-結果表（貼付）'!A15:$V$50,MATCH($A26,'[1]公式予選（TT①）-結果表（貼付）'!A15:$A$50,0),MATCH('公式予選（TT①）'!B$11,'[1]公式予選（TT①）-結果表（貼付）'!$1:$1,0)),"")</f>
        <v>52</v>
      </c>
      <c r="C26" s="36"/>
      <c r="D26" s="35"/>
      <c r="E26" s="34" t="str">
        <f>IFERROR(INDEX('[1]公式予選（TT①）-結果表（貼付）'!$A:$Z,MATCH($B26,'[1]公式予選（TT①）-結果表（貼付）'!$B:$B,0),MATCH('公式予選（TT①）'!E$11,'[1]公式予選（TT①）-結果表（貼付）'!$1:$1,0)),"")</f>
        <v>伊藤 祐</v>
      </c>
      <c r="F26" s="33" t="str">
        <f>IFERROR(INDEX('[1]公式予選（TT①）-結果表（貼付）'!$A:$Z,MATCH($B26,'[1]公式予選（TT①）-結果表（貼付）'!$B:$B,0),MATCH('公式予選（TT①）'!F$11,'[1]公式予選（TT①）-結果表（貼付）'!$1:$1,0)),"")</f>
        <v>Praga/TM</v>
      </c>
      <c r="G26" s="32" t="str">
        <f>IFERROR(INDEX('[1]公式予選（TT①）-結果表（貼付）'!$A:$Z,MATCH($B26,'[1]公式予選（TT①）-結果表（貼付）'!$B:$B,0),MATCH('公式予選（TT①）'!G$11,'[1]公式予選（TT①）-結果表（貼付）'!$1:$1,0)),"")</f>
        <v>ガレージC</v>
      </c>
      <c r="H26" s="31" t="str">
        <f>IFERROR(INDEX('[1]公式予選（TT①）-結果表（貼付）'!$A:$Z,MATCH($B26,'[1]公式予選（TT①）-結果表（貼付）'!$B:$B,0),MATCH('公式予選（TT①）'!H$11,'[1]公式予選（TT①）-結果表（貼付）'!$1:$1,0)),"")</f>
        <v>DL</v>
      </c>
      <c r="I26" s="30">
        <f>IF(A26="DNS","ｽﾀｰﾄ出来ず",IF(A26="DQ","失　格",IFERROR(INDEX('[1]公式予選（TT①）-結果表（貼付）'!$A:$Z,MATCH($B26,'[1]公式予選（TT①）-結果表（貼付）'!$B:$B,0),MATCH('公式予選（TT①）'!I$11,'[1]公式予選（TT①）-結果表（貼付）'!$1:$1,0)),"")))</f>
        <v>45.201000000000001</v>
      </c>
      <c r="J26" s="61" t="str">
        <f>IF(I26&lt;1,"",IF($J$11&gt;I26,"R",""))</f>
        <v>R</v>
      </c>
      <c r="K26" s="28">
        <f>IF(OR('[1]公式予選（TT①）-結果表（貼付）'!A15="DNS",'[1]公式予選（TT①）-結果表（貼付）'!A15="DQ"),"",IFERROR(INDEX('[1]公式予選（TT①）-結果表（貼付）'!$A:$Z,MATCH($B26,'[1]公式予選（TT①）-結果表（貼付）'!$B:$B,0),MATCH('公式予選（TT①）'!K$11,'[1]公式予選（TT①）-結果表（貼付）'!$1:$1,0)),""))</f>
        <v>0.68500000000000005</v>
      </c>
      <c r="L26" s="28">
        <f>IF(OR('[1]公式予選（TT①）-結果表（貼付）'!A15="DNS",'[1]公式予選（TT①）-結果表（貼付）'!A15="DQ"),"",IFERROR(INDEX('[1]公式予選（TT①）-結果表（貼付）'!$A:$Z,MATCH($B26,'[1]公式予選（TT①）-結果表（貼付）'!$B:$B,0),MATCH('公式予選（TT①）'!L$11,'[1]公式予選（TT①）-結果表（貼付）'!$1:$1,0)),""))</f>
        <v>4.0000000000000001E-3</v>
      </c>
      <c r="M26" s="27" t="str">
        <f>IF(OR('[1]公式予選（TT①）-結果表（貼付）'!A15="DNS",'[1]公式予選（TT①）-結果表（貼付）'!A15="DQ"),"",IFERROR(INDEX('[1]公式予選（TT①）-結果表（貼付）'!$A:$Z,MATCH($B26,'[1]公式予選（TT①）-結果表（貼付）'!$B:$B,0),MATCH("In Lap",'[1]公式予選（TT①）-結果表（貼付）'!$1:$1,0))&amp;"/"&amp;INDEX('[1]公式予選（TT①）-結果表（貼付）'!$A:$Z,MATCH($B26,'[1]公式予選（TT①）-結果表（貼付）'!$B:$B,0),MATCH("Laps",'[1]公式予選（TT①）-結果表（貼付）'!$1:$1,0)),""))</f>
        <v>6/7</v>
      </c>
      <c r="N26" s="42"/>
      <c r="O26" s="5"/>
      <c r="P26" s="5"/>
      <c r="Q26" s="6" t="str">
        <f>IF(IFERROR(INDEX('[1]公式予選（TT①）-結果表（貼付）'!$A:$Z,MATCH($B26,'[1]公式予選（TT①）-結果表（貼付）'!$B:$B,0),MATCH(Q$11,'[1]公式予選（TT①）-結果表（貼付）'!$1:$1,0)),"")=0,"",IFERROR(INDEX('[1]公式予選（TT①）-結果表（貼付）'!$A:$Z,MATCH($B26,'[1]公式予選（TT①）-結果表（貼付）'!$B:$B,0),MATCH(Q$11,'[1]公式予選（TT①）-結果表（貼付）'!$1:$1,0)),""))</f>
        <v/>
      </c>
      <c r="R26" s="6" t="str">
        <f>IF(Q26="","",COUNTIF($Q$13:Q26,"&lt;&gt;"&amp;""))</f>
        <v/>
      </c>
      <c r="S26" s="6" t="str">
        <f>IFERROR(RANK(R26,$R$13:$R$48,1),"")</f>
        <v/>
      </c>
      <c r="T26" s="6" t="str">
        <f>IF(IFERROR(INDEX('[1]公式予選（TT①）-結果表（貼付）'!$A:$Z,MATCH($A26,'[1]公式予選（TT①）-結果表（貼付）'!$A:$A,0),MATCH(T$11,'[1]公式予選（TT①）-結果表（貼付）'!$1:$1,0)),"")=0,"",IFERROR(INDEX('[1]公式予選（TT①）-結果表（貼付）'!$A:$Z,MATCH($A26,'[1]公式予選（TT①）-結果表（貼付）'!$A:$A,0),MATCH(T$11,'[1]公式予選（TT①）-結果表（貼付）'!$1:$1,0)),""))</f>
        <v/>
      </c>
      <c r="U26" s="5"/>
      <c r="V26" s="5"/>
    </row>
    <row r="27" spans="1:22" ht="12.75" customHeight="1" x14ac:dyDescent="0.15">
      <c r="A27" s="37">
        <f>IF(OR('[1]公式予選（TT①）-結果表（貼付）'!A16="DNF",'[1]公式予選（TT①）-結果表（貼付）'!A16="DNS",'[1]公式予選（TT①）-結果表（貼付）'!A16="DQ"),'[1]公式予選（TT①）-結果表（貼付）'!A16,IF(MAX('[1]公式予選（TT①）-結果表（貼付）'!$A:$A)&gt;A26,A26+1,""))</f>
        <v>15</v>
      </c>
      <c r="B27" s="36">
        <f>IFERROR(INDEX('[1]公式予選（TT①）-結果表（貼付）'!A16:$V$50,MATCH($A27,'[1]公式予選（TT①）-結果表（貼付）'!A16:$A$50,0),MATCH('公式予選（TT①）'!B$11,'[1]公式予選（TT①）-結果表（貼付）'!$1:$1,0)),"")</f>
        <v>28</v>
      </c>
      <c r="C27" s="36"/>
      <c r="D27" s="35"/>
      <c r="E27" s="34" t="str">
        <f>IFERROR(INDEX('[1]公式予選（TT①）-結果表（貼付）'!$A:$Z,MATCH($B27,'[1]公式予選（TT①）-結果表（貼付）'!$B:$B,0),MATCH('公式予選（TT①）'!E$11,'[1]公式予選（TT①）-結果表（貼付）'!$1:$1,0)),"")</f>
        <v>渡会 太一</v>
      </c>
      <c r="F27" s="33" t="str">
        <f>IFERROR(INDEX('[1]公式予選（TT①）-結果表（貼付）'!$A:$Z,MATCH($B27,'[1]公式予選（TT①）-結果表（貼付）'!$B:$B,0),MATCH('公式予選（TT①）'!F$11,'[1]公式予選（TT①）-結果表（貼付）'!$1:$1,0)),"")</f>
        <v>Drago CORSE/TM</v>
      </c>
      <c r="G27" s="32" t="str">
        <f>IFERROR(INDEX('[1]公式予選（TT①）-結果表（貼付）'!$A:$Z,MATCH($B27,'[1]公式予選（TT①）-結果表（貼付）'!$B:$B,0),MATCH('公式予選（TT①）'!G$11,'[1]公式予選（TT①）-結果表（貼付）'!$1:$1,0)),"")</f>
        <v>DragoCorse</v>
      </c>
      <c r="H27" s="31" t="str">
        <f>IFERROR(INDEX('[1]公式予選（TT①）-結果表（貼付）'!$A:$Z,MATCH($B27,'[1]公式予選（TT①）-結果表（貼付）'!$B:$B,0),MATCH('公式予選（TT①）'!H$11,'[1]公式予選（TT①）-結果表（貼付）'!$1:$1,0)),"")</f>
        <v>YH</v>
      </c>
      <c r="I27" s="30">
        <f>IF(A27="DNS","ｽﾀｰﾄ出来ず",IF(A27="DQ","失　格",IFERROR(INDEX('[1]公式予選（TT①）-結果表（貼付）'!$A:$Z,MATCH($B27,'[1]公式予選（TT①）-結果表（貼付）'!$B:$B,0),MATCH('公式予選（TT①）'!I$11,'[1]公式予選（TT①）-結果表（貼付）'!$1:$1,0)),"")))</f>
        <v>45.378999999999998</v>
      </c>
      <c r="J27" s="29" t="str">
        <f>IF(I27&lt;1,"",IF($J$11&gt;I27,"R",""))</f>
        <v/>
      </c>
      <c r="K27" s="28">
        <f>IF(OR('[1]公式予選（TT①）-結果表（貼付）'!A16="DNS",'[1]公式予選（TT①）-結果表（貼付）'!A16="DQ"),"",IFERROR(INDEX('[1]公式予選（TT①）-結果表（貼付）'!$A:$Z,MATCH($B27,'[1]公式予選（TT①）-結果表（貼付）'!$B:$B,0),MATCH('公式予選（TT①）'!K$11,'[1]公式予選（TT①）-結果表（貼付）'!$1:$1,0)),""))</f>
        <v>0.86299999999999999</v>
      </c>
      <c r="L27" s="28">
        <f>IF(OR('[1]公式予選（TT①）-結果表（貼付）'!A16="DNS",'[1]公式予選（TT①）-結果表（貼付）'!A16="DQ"),"",IFERROR(INDEX('[1]公式予選（TT①）-結果表（貼付）'!$A:$Z,MATCH($B27,'[1]公式予選（TT①）-結果表（貼付）'!$B:$B,0),MATCH('公式予選（TT①）'!L$11,'[1]公式予選（TT①）-結果表（貼付）'!$1:$1,0)),""))</f>
        <v>0.17799999999999999</v>
      </c>
      <c r="M27" s="27" t="str">
        <f>IF(OR('[1]公式予選（TT①）-結果表（貼付）'!A16="DNS",'[1]公式予選（TT①）-結果表（貼付）'!A16="DQ"),"",IFERROR(INDEX('[1]公式予選（TT①）-結果表（貼付）'!$A:$Z,MATCH($B27,'[1]公式予選（TT①）-結果表（貼付）'!$B:$B,0),MATCH("In Lap",'[1]公式予選（TT①）-結果表（貼付）'!$1:$1,0))&amp;"/"&amp;INDEX('[1]公式予選（TT①）-結果表（貼付）'!$A:$Z,MATCH($B27,'[1]公式予選（TT①）-結果表（貼付）'!$B:$B,0),MATCH("Laps",'[1]公式予選（TT①）-結果表（貼付）'!$1:$1,0)),""))</f>
        <v>4/6</v>
      </c>
      <c r="N27" s="42"/>
      <c r="O27" s="5"/>
      <c r="P27" s="5"/>
      <c r="Q27" s="6" t="str">
        <f>IF(IFERROR(INDEX('[1]公式予選（TT①）-結果表（貼付）'!$A:$Z,MATCH($B27,'[1]公式予選（TT①）-結果表（貼付）'!$B:$B,0),MATCH(Q$11,'[1]公式予選（TT①）-結果表（貼付）'!$1:$1,0)),"")=0,"",IFERROR(INDEX('[1]公式予選（TT①）-結果表（貼付）'!$A:$Z,MATCH($B27,'[1]公式予選（TT①）-結果表（貼付）'!$B:$B,0),MATCH(Q$11,'[1]公式予選（TT①）-結果表（貼付）'!$1:$1,0)),""))</f>
        <v/>
      </c>
      <c r="R27" s="6" t="str">
        <f>IF(Q27="","",COUNTIF($Q$13:Q27,"&lt;&gt;"&amp;""))</f>
        <v/>
      </c>
      <c r="S27" s="6" t="str">
        <f>IFERROR(RANK(R27,$R$13:$R$48,1),"")</f>
        <v/>
      </c>
      <c r="T27" s="6" t="str">
        <f>IF(IFERROR(INDEX('[1]公式予選（TT①）-結果表（貼付）'!$A:$Z,MATCH($A27,'[1]公式予選（TT①）-結果表（貼付）'!$A:$A,0),MATCH(T$11,'[1]公式予選（TT①）-結果表（貼付）'!$1:$1,0)),"")=0,"",IFERROR(INDEX('[1]公式予選（TT①）-結果表（貼付）'!$A:$Z,MATCH($A27,'[1]公式予選（TT①）-結果表（貼付）'!$A:$A,0),MATCH(T$11,'[1]公式予選（TT①）-結果表（貼付）'!$1:$1,0)),""))</f>
        <v/>
      </c>
      <c r="U27" s="5"/>
      <c r="V27" s="5"/>
    </row>
    <row r="28" spans="1:22" ht="12.75" customHeight="1" x14ac:dyDescent="0.15">
      <c r="A28" s="37">
        <f>IF(OR('[1]公式予選（TT①）-結果表（貼付）'!A17="DNF",'[1]公式予選（TT①）-結果表（貼付）'!A17="DNS",'[1]公式予選（TT①）-結果表（貼付）'!A17="DQ"),'[1]公式予選（TT①）-結果表（貼付）'!A17,IF(MAX('[1]公式予選（TT①）-結果表（貼付）'!$A:$A)&gt;A27,A27+1,""))</f>
        <v>16</v>
      </c>
      <c r="B28" s="36">
        <f>IFERROR(INDEX('[1]公式予選（TT①）-結果表（貼付）'!A17:$V$50,MATCH($A28,'[1]公式予選（TT①）-結果表（貼付）'!A17:$A$50,0),MATCH('公式予選（TT①）'!B$11,'[1]公式予選（TT①）-結果表（貼付）'!$1:$1,0)),"")</f>
        <v>20</v>
      </c>
      <c r="C28" s="36"/>
      <c r="D28" s="35"/>
      <c r="E28" s="34" t="str">
        <f>IFERROR(INDEX('[1]公式予選（TT①）-結果表（貼付）'!$A:$Z,MATCH($B28,'[1]公式予選（TT①）-結果表（貼付）'!$B:$B,0),MATCH('公式予選（TT①）'!E$11,'[1]公式予選（TT①）-結果表（貼付）'!$1:$1,0)),"")</f>
        <v>竹本 優月輝</v>
      </c>
      <c r="F28" s="33" t="str">
        <f>IFERROR(INDEX('[1]公式予選（TT①）-結果表（貼付）'!$A:$Z,MATCH($B28,'[1]公式予選（TT①）-結果表（貼付）'!$B:$B,0),MATCH('公式予選（TT①）'!F$11,'[1]公式予選（TT①）-結果表（貼付）'!$1:$1,0)),"")</f>
        <v>EXPRIT/TM</v>
      </c>
      <c r="G28" s="32" t="str">
        <f>IFERROR(INDEX('[1]公式予選（TT①）-結果表（貼付）'!$A:$Z,MATCH($B28,'[1]公式予選（TT①）-結果表（貼付）'!$B:$B,0),MATCH('公式予選（TT①）'!G$11,'[1]公式予選（TT①）-結果表（貼付）'!$1:$1,0)),"")</f>
        <v>TGR TEAM TAKAGI PLANNING</v>
      </c>
      <c r="H28" s="31" t="str">
        <f>IFERROR(INDEX('[1]公式予選（TT①）-結果表（貼付）'!$A:$Z,MATCH($B28,'[1]公式予選（TT①）-結果表（貼付）'!$B:$B,0),MATCH('公式予選（TT①）'!H$11,'[1]公式予選（TT①）-結果表（貼付）'!$1:$1,0)),"")</f>
        <v>DL</v>
      </c>
      <c r="I28" s="30">
        <f>IF(A28="DNS","ｽﾀｰﾄ出来ず",IF(A28="DQ","失　格",IFERROR(INDEX('[1]公式予選（TT①）-結果表（貼付）'!$A:$Z,MATCH($B28,'[1]公式予選（TT①）-結果表（貼付）'!$B:$B,0),MATCH('公式予選（TT①）'!I$11,'[1]公式予選（TT①）-結果表（貼付）'!$1:$1,0)),"")))</f>
        <v>45.58</v>
      </c>
      <c r="J28" s="29" t="str">
        <f>IF(I28&lt;1,"",IF($J$11&gt;I28,"R",""))</f>
        <v/>
      </c>
      <c r="K28" s="28">
        <f>IF(OR('[1]公式予選（TT①）-結果表（貼付）'!A17="DNS",'[1]公式予選（TT①）-結果表（貼付）'!A17="DQ"),"",IFERROR(INDEX('[1]公式予選（TT①）-結果表（貼付）'!$A:$Z,MATCH($B28,'[1]公式予選（TT①）-結果表（貼付）'!$B:$B,0),MATCH('公式予選（TT①）'!K$11,'[1]公式予選（TT①）-結果表（貼付）'!$1:$1,0)),""))</f>
        <v>1.0640000000000001</v>
      </c>
      <c r="L28" s="28">
        <f>IF(OR('[1]公式予選（TT①）-結果表（貼付）'!A17="DNS",'[1]公式予選（TT①）-結果表（貼付）'!A17="DQ"),"",IFERROR(INDEX('[1]公式予選（TT①）-結果表（貼付）'!$A:$Z,MATCH($B28,'[1]公式予選（TT①）-結果表（貼付）'!$B:$B,0),MATCH('公式予選（TT①）'!L$11,'[1]公式予選（TT①）-結果表（貼付）'!$1:$1,0)),""))</f>
        <v>0.20100000000000001</v>
      </c>
      <c r="M28" s="27" t="str">
        <f>IF(OR('[1]公式予選（TT①）-結果表（貼付）'!A17="DNS",'[1]公式予選（TT①）-結果表（貼付）'!A17="DQ"),"",IFERROR(INDEX('[1]公式予選（TT①）-結果表（貼付）'!$A:$Z,MATCH($B28,'[1]公式予選（TT①）-結果表（貼付）'!$B:$B,0),MATCH("In Lap",'[1]公式予選（TT①）-結果表（貼付）'!$1:$1,0))&amp;"/"&amp;INDEX('[1]公式予選（TT①）-結果表（貼付）'!$A:$Z,MATCH($B28,'[1]公式予選（TT①）-結果表（貼付）'!$B:$B,0),MATCH("Laps",'[1]公式予選（TT①）-結果表（貼付）'!$1:$1,0)),""))</f>
        <v>6/6</v>
      </c>
      <c r="N28" s="42"/>
      <c r="O28" s="5"/>
      <c r="P28" s="5"/>
      <c r="Q28" s="6" t="str">
        <f>IF(IFERROR(INDEX('[1]公式予選（TT①）-結果表（貼付）'!$A:$Z,MATCH($B28,'[1]公式予選（TT①）-結果表（貼付）'!$B:$B,0),MATCH(Q$11,'[1]公式予選（TT①）-結果表（貼付）'!$1:$1,0)),"")=0,"",IFERROR(INDEX('[1]公式予選（TT①）-結果表（貼付）'!$A:$Z,MATCH($B28,'[1]公式予選（TT①）-結果表（貼付）'!$B:$B,0),MATCH(Q$11,'[1]公式予選（TT①）-結果表（貼付）'!$1:$1,0)),""))</f>
        <v/>
      </c>
      <c r="R28" s="6" t="str">
        <f>IF(Q28="","",COUNTIF($Q$13:Q28,"&lt;&gt;"&amp;""))</f>
        <v/>
      </c>
      <c r="S28" s="6" t="str">
        <f>IFERROR(RANK(R28,$R$13:$R$48,1),"")</f>
        <v/>
      </c>
      <c r="T28" s="6" t="str">
        <f>IF(IFERROR(INDEX('[1]公式予選（TT①）-結果表（貼付）'!$A:$Z,MATCH($A28,'[1]公式予選（TT①）-結果表（貼付）'!$A:$A,0),MATCH(T$11,'[1]公式予選（TT①）-結果表（貼付）'!$1:$1,0)),"")=0,"",IFERROR(INDEX('[1]公式予選（TT①）-結果表（貼付）'!$A:$Z,MATCH($A28,'[1]公式予選（TT①）-結果表（貼付）'!$A:$A,0),MATCH(T$11,'[1]公式予選（TT①）-結果表（貼付）'!$1:$1,0)),""))</f>
        <v/>
      </c>
      <c r="U28" s="5"/>
      <c r="V28" s="5"/>
    </row>
    <row r="29" spans="1:22" ht="12.75" customHeight="1" x14ac:dyDescent="0.15">
      <c r="A29" s="37">
        <f>IF(OR('[1]公式予選（TT①）-結果表（貼付）'!A18="DNF",'[1]公式予選（TT①）-結果表（貼付）'!A18="DNS",'[1]公式予選（TT①）-結果表（貼付）'!A18="DQ"),'[1]公式予選（TT①）-結果表（貼付）'!A18,IF(MAX('[1]公式予選（TT①）-結果表（貼付）'!$A:$A)&gt;A28,A28+1,""))</f>
        <v>17</v>
      </c>
      <c r="B29" s="36">
        <f>IFERROR(INDEX('[1]公式予選（TT①）-結果表（貼付）'!A18:$V$50,MATCH($A29,'[1]公式予選（TT①）-結果表（貼付）'!A18:$A$50,0),MATCH('公式予選（TT①）'!B$11,'[1]公式予選（TT①）-結果表（貼付）'!$1:$1,0)),"")</f>
        <v>95</v>
      </c>
      <c r="C29" s="36"/>
      <c r="D29" s="35"/>
      <c r="E29" s="34" t="str">
        <f>IFERROR(INDEX('[1]公式予選（TT①）-結果表（貼付）'!$A:$Z,MATCH($B29,'[1]公式予選（TT①）-結果表（貼付）'!$B:$B,0),MATCH('公式予選（TT①）'!E$11,'[1]公式予選（TT①）-結果表（貼付）'!$1:$1,0)),"")</f>
        <v>綿谷 浩明</v>
      </c>
      <c r="F29" s="33" t="str">
        <f>IFERROR(INDEX('[1]公式予選（TT①）-結果表（貼付）'!$A:$Z,MATCH($B29,'[1]公式予選（TT①）-結果表（貼付）'!$B:$B,0),MATCH('公式予選（TT①）'!F$11,'[1]公式予選（TT①）-結果表（貼付）'!$1:$1,0)),"")</f>
        <v>XENON KART/TM</v>
      </c>
      <c r="G29" s="32" t="str">
        <f>IFERROR(INDEX('[1]公式予選（TT①）-結果表（貼付）'!$A:$Z,MATCH($B29,'[1]公式予選（TT①）-結果表（貼付）'!$B:$B,0),MATCH('公式予選（TT①）'!G$11,'[1]公式予選（TT①）-結果表（貼付）'!$1:$1,0)),"")</f>
        <v>SPS川口</v>
      </c>
      <c r="H29" s="31" t="str">
        <f>IFERROR(INDEX('[1]公式予選（TT①）-結果表（貼付）'!$A:$Z,MATCH($B29,'[1]公式予選（TT①）-結果表（貼付）'!$B:$B,0),MATCH('公式予選（TT①）'!H$11,'[1]公式予選（TT①）-結果表（貼付）'!$1:$1,0)),"")</f>
        <v>BS</v>
      </c>
      <c r="I29" s="30">
        <f>IF(A29="DNS","ｽﾀｰﾄ出来ず",IF(A29="DQ","失　格",IFERROR(INDEX('[1]公式予選（TT①）-結果表（貼付）'!$A:$Z,MATCH($B29,'[1]公式予選（TT①）-結果表（貼付）'!$B:$B,0),MATCH('公式予選（TT①）'!I$11,'[1]公式予選（TT①）-結果表（貼付）'!$1:$1,0)),"")))</f>
        <v>45.786000000000001</v>
      </c>
      <c r="J29" s="29" t="str">
        <f>IF(I29&lt;1,"",IF($J$11&gt;I29,"R",""))</f>
        <v/>
      </c>
      <c r="K29" s="28">
        <f>IF(OR('[1]公式予選（TT①）-結果表（貼付）'!A18="DNS",'[1]公式予選（TT①）-結果表（貼付）'!A18="DQ"),"",IFERROR(INDEX('[1]公式予選（TT①）-結果表（貼付）'!$A:$Z,MATCH($B29,'[1]公式予選（TT①）-結果表（貼付）'!$B:$B,0),MATCH('公式予選（TT①）'!K$11,'[1]公式予選（TT①）-結果表（貼付）'!$1:$1,0)),""))</f>
        <v>1.27</v>
      </c>
      <c r="L29" s="28">
        <f>IF(OR('[1]公式予選（TT①）-結果表（貼付）'!A18="DNS",'[1]公式予選（TT①）-結果表（貼付）'!A18="DQ"),"",IFERROR(INDEX('[1]公式予選（TT①）-結果表（貼付）'!$A:$Z,MATCH($B29,'[1]公式予選（TT①）-結果表（貼付）'!$B:$B,0),MATCH('公式予選（TT①）'!L$11,'[1]公式予選（TT①）-結果表（貼付）'!$1:$1,0)),""))</f>
        <v>0.20599999999999999</v>
      </c>
      <c r="M29" s="27" t="str">
        <f>IF(OR('[1]公式予選（TT①）-結果表（貼付）'!A18="DNS",'[1]公式予選（TT①）-結果表（貼付）'!A18="DQ"),"",IFERROR(INDEX('[1]公式予選（TT①）-結果表（貼付）'!$A:$Z,MATCH($B29,'[1]公式予選（TT①）-結果表（貼付）'!$B:$B,0),MATCH("In Lap",'[1]公式予選（TT①）-結果表（貼付）'!$1:$1,0))&amp;"/"&amp;INDEX('[1]公式予選（TT①）-結果表（貼付）'!$A:$Z,MATCH($B29,'[1]公式予選（TT①）-結果表（貼付）'!$B:$B,0),MATCH("Laps",'[1]公式予選（TT①）-結果表（貼付）'!$1:$1,0)),""))</f>
        <v>4/5</v>
      </c>
      <c r="N29" s="42"/>
      <c r="O29" s="5"/>
      <c r="P29" s="5"/>
      <c r="Q29" s="6" t="str">
        <f>IF(IFERROR(INDEX('[1]公式予選（TT①）-結果表（貼付）'!$A:$Z,MATCH($B29,'[1]公式予選（TT①）-結果表（貼付）'!$B:$B,0),MATCH(Q$11,'[1]公式予選（TT①）-結果表（貼付）'!$1:$1,0)),"")=0,"",IFERROR(INDEX('[1]公式予選（TT①）-結果表（貼付）'!$A:$Z,MATCH($B29,'[1]公式予選（TT①）-結果表（貼付）'!$B:$B,0),MATCH(Q$11,'[1]公式予選（TT①）-結果表（貼付）'!$1:$1,0)),""))</f>
        <v/>
      </c>
      <c r="R29" s="6" t="str">
        <f>IF(Q29="","",COUNTIF($Q$13:Q29,"&lt;&gt;"&amp;""))</f>
        <v/>
      </c>
      <c r="S29" s="6" t="str">
        <f>IFERROR(RANK(R29,$R$13:$R$48,1),"")</f>
        <v/>
      </c>
      <c r="T29" s="6" t="str">
        <f>IF(IFERROR(INDEX('[1]公式予選（TT①）-結果表（貼付）'!$A:$Z,MATCH($A29,'[1]公式予選（TT①）-結果表（貼付）'!$A:$A,0),MATCH(T$11,'[1]公式予選（TT①）-結果表（貼付）'!$1:$1,0)),"")=0,"",IFERROR(INDEX('[1]公式予選（TT①）-結果表（貼付）'!$A:$Z,MATCH($A29,'[1]公式予選（TT①）-結果表（貼付）'!$A:$A,0),MATCH(T$11,'[1]公式予選（TT①）-結果表（貼付）'!$1:$1,0)),""))</f>
        <v/>
      </c>
      <c r="U29" s="5"/>
      <c r="V29" s="5"/>
    </row>
    <row r="30" spans="1:22" ht="12.75" customHeight="1" x14ac:dyDescent="0.15">
      <c r="A30" s="37" t="str">
        <f>IF(OR('[1]公式予選（TT①）-結果表（貼付）'!A19="DNF",'[1]公式予選（TT①）-結果表（貼付）'!A19="DNS",'[1]公式予選（TT①）-結果表（貼付）'!A19="DQ"),'[1]公式予選（TT①）-結果表（貼付）'!A19,IF(MAX('[1]公式予選（TT①）-結果表（貼付）'!$A:$A)&gt;A29,A29+1,""))</f>
        <v/>
      </c>
      <c r="B30" s="36" t="str">
        <f>IFERROR(INDEX('[1]公式予選（TT①）-結果表（貼付）'!A19:$V$50,MATCH($A30,'[1]公式予選（TT①）-結果表（貼付）'!A19:$A$50,0),MATCH('公式予選（TT①）'!B$11,'[1]公式予選（TT①）-結果表（貼付）'!$1:$1,0)),"")</f>
        <v/>
      </c>
      <c r="C30" s="36"/>
      <c r="D30" s="35"/>
      <c r="E30" s="34" t="str">
        <f>IFERROR(INDEX('[1]公式予選（TT①）-結果表（貼付）'!$A:$Z,MATCH($B30,'[1]公式予選（TT①）-結果表（貼付）'!$B:$B,0),MATCH('公式予選（TT①）'!E$11,'[1]公式予選（TT①）-結果表（貼付）'!$1:$1,0)),"")</f>
        <v/>
      </c>
      <c r="F30" s="33" t="str">
        <f>IFERROR(INDEX('[1]公式予選（TT①）-結果表（貼付）'!$A:$Z,MATCH($B30,'[1]公式予選（TT①）-結果表（貼付）'!$B:$B,0),MATCH('公式予選（TT①）'!F$11,'[1]公式予選（TT①）-結果表（貼付）'!$1:$1,0)),"")</f>
        <v/>
      </c>
      <c r="G30" s="32" t="str">
        <f>IFERROR(INDEX('[1]公式予選（TT①）-結果表（貼付）'!$A:$Z,MATCH($B30,'[1]公式予選（TT①）-結果表（貼付）'!$B:$B,0),MATCH('公式予選（TT①）'!G$11,'[1]公式予選（TT①）-結果表（貼付）'!$1:$1,0)),"")</f>
        <v/>
      </c>
      <c r="H30" s="31" t="str">
        <f>IFERROR(INDEX('[1]公式予選（TT①）-結果表（貼付）'!$A:$Z,MATCH($B30,'[1]公式予選（TT①）-結果表（貼付）'!$B:$B,0),MATCH('公式予選（TT①）'!H$11,'[1]公式予選（TT①）-結果表（貼付）'!$1:$1,0)),"")</f>
        <v/>
      </c>
      <c r="I30" s="30" t="str">
        <f>IF(A30="DNS","ｽﾀｰﾄ出来ず",IF(A30="DQ","失　格",IFERROR(INDEX('[1]公式予選（TT①）-結果表（貼付）'!$A:$Z,MATCH($B30,'[1]公式予選（TT①）-結果表（貼付）'!$B:$B,0),MATCH('公式予選（TT①）'!I$11,'[1]公式予選（TT①）-結果表（貼付）'!$1:$1,0)),"")))</f>
        <v/>
      </c>
      <c r="J30" s="29" t="str">
        <f>IF(I30&lt;1,"",IF($J$11&gt;I30,"R",""))</f>
        <v/>
      </c>
      <c r="K30" s="28" t="str">
        <f>IF(OR('[1]公式予選（TT①）-結果表（貼付）'!A19="DNS",'[1]公式予選（TT①）-結果表（貼付）'!A19="DQ"),"",IFERROR(INDEX('[1]公式予選（TT①）-結果表（貼付）'!$A:$Z,MATCH($B30,'[1]公式予選（TT①）-結果表（貼付）'!$B:$B,0),MATCH('公式予選（TT①）'!K$11,'[1]公式予選（TT①）-結果表（貼付）'!$1:$1,0)),""))</f>
        <v/>
      </c>
      <c r="L30" s="28" t="str">
        <f>IF(OR('[1]公式予選（TT①）-結果表（貼付）'!A19="DNS",'[1]公式予選（TT①）-結果表（貼付）'!A19="DQ"),"",IFERROR(INDEX('[1]公式予選（TT①）-結果表（貼付）'!$A:$Z,MATCH($B30,'[1]公式予選（TT①）-結果表（貼付）'!$B:$B,0),MATCH('公式予選（TT①）'!L$11,'[1]公式予選（TT①）-結果表（貼付）'!$1:$1,0)),""))</f>
        <v/>
      </c>
      <c r="M30" s="27" t="str">
        <f>IF(OR('[1]公式予選（TT①）-結果表（貼付）'!A19="DNS",'[1]公式予選（TT①）-結果表（貼付）'!A19="DQ"),"",IFERROR(INDEX('[1]公式予選（TT①）-結果表（貼付）'!$A:$Z,MATCH($B30,'[1]公式予選（TT①）-結果表（貼付）'!$B:$B,0),MATCH("In Lap",'[1]公式予選（TT①）-結果表（貼付）'!$1:$1,0))&amp;"/"&amp;INDEX('[1]公式予選（TT①）-結果表（貼付）'!$A:$Z,MATCH($B30,'[1]公式予選（TT①）-結果表（貼付）'!$B:$B,0),MATCH("Laps",'[1]公式予選（TT①）-結果表（貼付）'!$1:$1,0)),""))</f>
        <v/>
      </c>
      <c r="N30" s="42"/>
      <c r="O30" s="5"/>
      <c r="P30" s="5"/>
      <c r="Q30" s="6" t="str">
        <f>IF(IFERROR(INDEX('[1]公式予選（TT①）-結果表（貼付）'!$A:$Z,MATCH($B30,'[1]公式予選（TT①）-結果表（貼付）'!$B:$B,0),MATCH(Q$11,'[1]公式予選（TT①）-結果表（貼付）'!$1:$1,0)),"")=0,"",IFERROR(INDEX('[1]公式予選（TT①）-結果表（貼付）'!$A:$Z,MATCH($B30,'[1]公式予選（TT①）-結果表（貼付）'!$B:$B,0),MATCH(Q$11,'[1]公式予選（TT①）-結果表（貼付）'!$1:$1,0)),""))</f>
        <v/>
      </c>
      <c r="R30" s="6" t="str">
        <f>IF(Q30="","",COUNTIF($Q$13:Q30,"&lt;&gt;"&amp;""))</f>
        <v/>
      </c>
      <c r="S30" s="6" t="str">
        <f>IFERROR(RANK(R30,$R$13:$R$48,1),"")</f>
        <v/>
      </c>
      <c r="T30" s="6" t="str">
        <f>IF(IFERROR(INDEX('[1]公式予選（TT①）-結果表（貼付）'!$A:$Z,MATCH($A30,'[1]公式予選（TT①）-結果表（貼付）'!$A:$A,0),MATCH(T$11,'[1]公式予選（TT①）-結果表（貼付）'!$1:$1,0)),"")=0,"",IFERROR(INDEX('[1]公式予選（TT①）-結果表（貼付）'!$A:$Z,MATCH($A30,'[1]公式予選（TT①）-結果表（貼付）'!$A:$A,0),MATCH(T$11,'[1]公式予選（TT①）-結果表（貼付）'!$1:$1,0)),""))</f>
        <v/>
      </c>
      <c r="U30" s="5"/>
      <c r="V30" s="5"/>
    </row>
    <row r="31" spans="1:22" ht="12.75" customHeight="1" x14ac:dyDescent="0.15">
      <c r="A31" s="37" t="str">
        <f>IF(OR('[1]公式予選（TT①）-結果表（貼付）'!A20="DNF",'[1]公式予選（TT①）-結果表（貼付）'!A20="DNS",'[1]公式予選（TT①）-結果表（貼付）'!A20="DQ"),'[1]公式予選（TT①）-結果表（貼付）'!A20,IF(MAX('[1]公式予選（TT①）-結果表（貼付）'!$A:$A)&gt;A30,A30+1,""))</f>
        <v/>
      </c>
      <c r="B31" s="36" t="str">
        <f>IFERROR(INDEX('[1]公式予選（TT①）-結果表（貼付）'!A20:$V$50,MATCH($A31,'[1]公式予選（TT①）-結果表（貼付）'!A20:$A$50,0),MATCH('公式予選（TT①）'!B$11,'[1]公式予選（TT①）-結果表（貼付）'!$1:$1,0)),"")</f>
        <v/>
      </c>
      <c r="C31" s="36"/>
      <c r="D31" s="35"/>
      <c r="E31" s="34" t="str">
        <f>IFERROR(INDEX('[1]公式予選（TT①）-結果表（貼付）'!$A:$Z,MATCH($B31,'[1]公式予選（TT①）-結果表（貼付）'!$B:$B,0),MATCH('公式予選（TT①）'!E$11,'[1]公式予選（TT①）-結果表（貼付）'!$1:$1,0)),"")</f>
        <v/>
      </c>
      <c r="F31" s="33" t="str">
        <f>IFERROR(INDEX('[1]公式予選（TT①）-結果表（貼付）'!$A:$Z,MATCH($B31,'[1]公式予選（TT①）-結果表（貼付）'!$B:$B,0),MATCH('公式予選（TT①）'!F$11,'[1]公式予選（TT①）-結果表（貼付）'!$1:$1,0)),"")</f>
        <v/>
      </c>
      <c r="G31" s="32" t="str">
        <f>IFERROR(INDEX('[1]公式予選（TT①）-結果表（貼付）'!$A:$Z,MATCH($B31,'[1]公式予選（TT①）-結果表（貼付）'!$B:$B,0),MATCH('公式予選（TT①）'!G$11,'[1]公式予選（TT①）-結果表（貼付）'!$1:$1,0)),"")</f>
        <v/>
      </c>
      <c r="H31" s="31" t="str">
        <f>IFERROR(INDEX('[1]公式予選（TT①）-結果表（貼付）'!$A:$Z,MATCH($B31,'[1]公式予選（TT①）-結果表（貼付）'!$B:$B,0),MATCH('公式予選（TT①）'!H$11,'[1]公式予選（TT①）-結果表（貼付）'!$1:$1,0)),"")</f>
        <v/>
      </c>
      <c r="I31" s="30" t="str">
        <f>IF(A31="DNS","ｽﾀｰﾄ出来ず",IF(A31="DQ","失　格",IFERROR(INDEX('[1]公式予選（TT①）-結果表（貼付）'!$A:$Z,MATCH($B31,'[1]公式予選（TT①）-結果表（貼付）'!$B:$B,0),MATCH('公式予選（TT①）'!I$11,'[1]公式予選（TT①）-結果表（貼付）'!$1:$1,0)),"")))</f>
        <v/>
      </c>
      <c r="J31" s="29" t="str">
        <f>IF(I31&lt;1,"",IF($J$11&gt;I31,"R",""))</f>
        <v/>
      </c>
      <c r="K31" s="28" t="str">
        <f>IF(OR('[1]公式予選（TT①）-結果表（貼付）'!A20="DNS",'[1]公式予選（TT①）-結果表（貼付）'!A20="DQ"),"",IFERROR(INDEX('[1]公式予選（TT①）-結果表（貼付）'!$A:$Z,MATCH($B31,'[1]公式予選（TT①）-結果表（貼付）'!$B:$B,0),MATCH('公式予選（TT①）'!K$11,'[1]公式予選（TT①）-結果表（貼付）'!$1:$1,0)),""))</f>
        <v/>
      </c>
      <c r="L31" s="28" t="str">
        <f>IF(OR('[1]公式予選（TT①）-結果表（貼付）'!A20="DNS",'[1]公式予選（TT①）-結果表（貼付）'!A20="DQ"),"",IFERROR(INDEX('[1]公式予選（TT①）-結果表（貼付）'!$A:$Z,MATCH($B31,'[1]公式予選（TT①）-結果表（貼付）'!$B:$B,0),MATCH('公式予選（TT①）'!L$11,'[1]公式予選（TT①）-結果表（貼付）'!$1:$1,0)),""))</f>
        <v/>
      </c>
      <c r="M31" s="27" t="str">
        <f>IF(OR('[1]公式予選（TT①）-結果表（貼付）'!A20="DNS",'[1]公式予選（TT①）-結果表（貼付）'!A20="DQ"),"",IFERROR(INDEX('[1]公式予選（TT①）-結果表（貼付）'!$A:$Z,MATCH($B31,'[1]公式予選（TT①）-結果表（貼付）'!$B:$B,0),MATCH("In Lap",'[1]公式予選（TT①）-結果表（貼付）'!$1:$1,0))&amp;"/"&amp;INDEX('[1]公式予選（TT①）-結果表（貼付）'!$A:$Z,MATCH($B31,'[1]公式予選（TT①）-結果表（貼付）'!$B:$B,0),MATCH("Laps",'[1]公式予選（TT①）-結果表（貼付）'!$1:$1,0)),""))</f>
        <v/>
      </c>
      <c r="N31" s="42"/>
      <c r="O31" s="5"/>
      <c r="P31" s="5"/>
      <c r="Q31" s="6" t="str">
        <f>IF(IFERROR(INDEX('[1]公式予選（TT①）-結果表（貼付）'!$A:$Z,MATCH($B31,'[1]公式予選（TT①）-結果表（貼付）'!$B:$B,0),MATCH(Q$11,'[1]公式予選（TT①）-結果表（貼付）'!$1:$1,0)),"")=0,"",IFERROR(INDEX('[1]公式予選（TT①）-結果表（貼付）'!$A:$Z,MATCH($B31,'[1]公式予選（TT①）-結果表（貼付）'!$B:$B,0),MATCH(Q$11,'[1]公式予選（TT①）-結果表（貼付）'!$1:$1,0)),""))</f>
        <v/>
      </c>
      <c r="R31" s="6" t="str">
        <f>IF(Q31="","",COUNTIF($Q$13:Q31,"&lt;&gt;"&amp;""))</f>
        <v/>
      </c>
      <c r="S31" s="6" t="str">
        <f>IFERROR(RANK(R31,$R$13:$R$48,1),"")</f>
        <v/>
      </c>
      <c r="T31" s="6" t="str">
        <f>IF(IFERROR(INDEX('[1]公式予選（TT①）-結果表（貼付）'!$A:$Z,MATCH($A31,'[1]公式予選（TT①）-結果表（貼付）'!$A:$A,0),MATCH(T$11,'[1]公式予選（TT①）-結果表（貼付）'!$1:$1,0)),"")=0,"",IFERROR(INDEX('[1]公式予選（TT①）-結果表（貼付）'!$A:$Z,MATCH($A31,'[1]公式予選（TT①）-結果表（貼付）'!$A:$A,0),MATCH(T$11,'[1]公式予選（TT①）-結果表（貼付）'!$1:$1,0)),""))</f>
        <v/>
      </c>
      <c r="U31" s="5"/>
      <c r="V31" s="5"/>
    </row>
    <row r="32" spans="1:22" ht="12.75" customHeight="1" x14ac:dyDescent="0.15">
      <c r="A32" s="41" t="str">
        <f>IF(COUNTIF(J:J,"R")&gt;=1,"""R"" マークの車は、コースレコードを更新しました。従来のレコードタイムは"&amp;"　"&amp;J11,"")</f>
        <v>"R" マークの車は、コースレコードを更新しました。従来のレコードタイムは　45.239</v>
      </c>
      <c r="B32" s="36"/>
      <c r="C32" s="36"/>
      <c r="D32" s="35"/>
      <c r="E32" s="40"/>
      <c r="F32" s="33"/>
      <c r="G32" s="32"/>
      <c r="H32" s="31"/>
      <c r="I32" s="39"/>
      <c r="J32" s="38"/>
      <c r="K32" s="28"/>
      <c r="L32" s="28"/>
      <c r="M32" s="27"/>
      <c r="N32" s="7"/>
      <c r="O32" s="5"/>
      <c r="P32" s="5"/>
      <c r="Q32" s="6"/>
      <c r="R32" s="6"/>
      <c r="S32" s="6"/>
      <c r="T32" s="6"/>
      <c r="U32" s="5"/>
      <c r="V32" s="5"/>
    </row>
    <row r="33" spans="1:22" ht="12.75" customHeight="1" x14ac:dyDescent="0.15">
      <c r="A33" s="37" t="str">
        <f>IF(OR('[1]公式予選（TT①）-結果表（貼付）'!A21="DNF",'[1]公式予選（TT①）-結果表（貼付）'!A21="DNS",'[1]公式予選（TT①）-結果表（貼付）'!A21="DQ"),'[1]公式予選（TT①）-結果表（貼付）'!A21,IF(MAX('[1]公式予選（TT①）-結果表（貼付）'!$A:$A)&gt;A31,A31+1,""))</f>
        <v/>
      </c>
      <c r="B33" s="36" t="str">
        <f>IFERROR(INDEX('[1]公式予選（TT①）-結果表（貼付）'!A21:$V$50,MATCH($A33,'[1]公式予選（TT①）-結果表（貼付）'!A21:$A$50,0),MATCH('公式予選（TT①）'!B$11,'[1]公式予選（TT①）-結果表（貼付）'!$1:$1,0)),"")</f>
        <v/>
      </c>
      <c r="C33" s="36"/>
      <c r="D33" s="35"/>
      <c r="E33" s="34" t="str">
        <f>IFERROR(INDEX('[1]公式予選（TT①）-結果表（貼付）'!$A:$Z,MATCH($B33,'[1]公式予選（TT①）-結果表（貼付）'!$B:$B,0),MATCH('公式予選（TT①）'!E$11,'[1]公式予選（TT①）-結果表（貼付）'!$1:$1,0)),"")</f>
        <v/>
      </c>
      <c r="F33" s="33" t="str">
        <f>IFERROR(INDEX('[1]公式予選（TT①）-結果表（貼付）'!$A:$Z,MATCH($B33,'[1]公式予選（TT①）-結果表（貼付）'!$B:$B,0),MATCH('公式予選（TT①）'!F$11,'[1]公式予選（TT①）-結果表（貼付）'!$1:$1,0)),"")</f>
        <v/>
      </c>
      <c r="G33" s="32" t="str">
        <f>IFERROR(INDEX('[1]公式予選（TT①）-結果表（貼付）'!$A:$Z,MATCH($B33,'[1]公式予選（TT①）-結果表（貼付）'!$B:$B,0),MATCH('公式予選（TT①）'!G$11,'[1]公式予選（TT①）-結果表（貼付）'!$1:$1,0)),"")</f>
        <v/>
      </c>
      <c r="H33" s="31" t="str">
        <f>IFERROR(INDEX('[1]公式予選（TT①）-結果表（貼付）'!$A:$Z,MATCH($B33,'[1]公式予選（TT①）-結果表（貼付）'!$B:$B,0),MATCH('公式予選（TT①）'!H$11,'[1]公式予選（TT①）-結果表（貼付）'!$1:$1,0)),"")</f>
        <v/>
      </c>
      <c r="I33" s="30" t="str">
        <f>IF(A33="DNS","ｽﾀｰﾄ出来ず",IF(A33="DQ","失　格",IFERROR(INDEX('[1]公式予選（TT①）-結果表（貼付）'!$A:$Z,MATCH($B33,'[1]公式予選（TT①）-結果表（貼付）'!$B:$B,0),MATCH('公式予選（TT①）'!I$11,'[1]公式予選（TT①）-結果表（貼付）'!$1:$1,0)),"")))</f>
        <v/>
      </c>
      <c r="J33" s="29" t="str">
        <f>IF(I33&lt;1,"",IF($J$11&gt;I33,"R",""))</f>
        <v/>
      </c>
      <c r="K33" s="28" t="str">
        <f>IF(OR('[1]公式予選（TT①）-結果表（貼付）'!A21="DNS",'[1]公式予選（TT①）-結果表（貼付）'!A21="DQ"),"",IFERROR(INDEX('[1]公式予選（TT①）-結果表（貼付）'!$A:$Z,MATCH($B33,'[1]公式予選（TT①）-結果表（貼付）'!$B:$B,0),MATCH('公式予選（TT①）'!K$11,'[1]公式予選（TT①）-結果表（貼付）'!$1:$1,0)),""))</f>
        <v/>
      </c>
      <c r="L33" s="28" t="str">
        <f>IF(OR('[1]公式予選（TT①）-結果表（貼付）'!A21="DNS",'[1]公式予選（TT①）-結果表（貼付）'!A21="DQ"),"",IFERROR(INDEX('[1]公式予選（TT①）-結果表（貼付）'!$A:$Z,MATCH($B33,'[1]公式予選（TT①）-結果表（貼付）'!$B:$B,0),MATCH('公式予選（TT①）'!L$11,'[1]公式予選（TT①）-結果表（貼付）'!$1:$1,0)),""))</f>
        <v/>
      </c>
      <c r="M33" s="27" t="str">
        <f>IF(OR('[1]公式予選（TT①）-結果表（貼付）'!A21="DNS",'[1]公式予選（TT①）-結果表（貼付）'!A21="DQ"),"",IFERROR(INDEX('[1]公式予選（TT①）-結果表（貼付）'!$A:$Z,MATCH($B33,'[1]公式予選（TT①）-結果表（貼付）'!$B:$B,0),MATCH("In Lap",'[1]公式予選（TT①）-結果表（貼付）'!$1:$1,0))&amp;"/"&amp;INDEX('[1]公式予選（TT①）-結果表（貼付）'!$A:$Z,MATCH($B33,'[1]公式予選（TT①）-結果表（貼付）'!$B:$B,0),MATCH("Laps",'[1]公式予選（TT①）-結果表（貼付）'!$1:$1,0)),""))</f>
        <v/>
      </c>
      <c r="N33" s="42"/>
      <c r="O33" s="5"/>
      <c r="P33" s="5"/>
      <c r="Q33" s="6" t="str">
        <f>IF(IFERROR(INDEX('[1]公式予選（TT①）-結果表（貼付）'!$A:$Z,MATCH($B33,'[1]公式予選（TT①）-結果表（貼付）'!$B:$B,0),MATCH(Q$11,'[1]公式予選（TT①）-結果表（貼付）'!$1:$1,0)),"")=0,"",IFERROR(INDEX('[1]公式予選（TT①）-結果表（貼付）'!$A:$Z,MATCH($B33,'[1]公式予選（TT①）-結果表（貼付）'!$B:$B,0),MATCH(Q$11,'[1]公式予選（TT①）-結果表（貼付）'!$1:$1,0)),""))</f>
        <v/>
      </c>
      <c r="R33" s="6" t="str">
        <f>IF(Q33="","",COUNTIF($Q$13:Q33,"&lt;&gt;"&amp;""))</f>
        <v/>
      </c>
      <c r="S33" s="6" t="str">
        <f>IFERROR(RANK(R33,$R$13:$R$48,1),"")</f>
        <v/>
      </c>
      <c r="T33" s="6" t="str">
        <f>IF(IFERROR(INDEX('[1]公式予選（TT①）-結果表（貼付）'!$A:$Z,MATCH($A33,'[1]公式予選（TT①）-結果表（貼付）'!$A:$A,0),MATCH(T$11,'[1]公式予選（TT①）-結果表（貼付）'!$1:$1,0)),"")=0,"",IFERROR(INDEX('[1]公式予選（TT①）-結果表（貼付）'!$A:$Z,MATCH($A33,'[1]公式予選（TT①）-結果表（貼付）'!$A:$A,0),MATCH(T$11,'[1]公式予選（TT①）-結果表（貼付）'!$1:$1,0)),""))</f>
        <v/>
      </c>
      <c r="U33" s="5"/>
      <c r="V33" s="5"/>
    </row>
    <row r="34" spans="1:22" ht="12.75" customHeight="1" x14ac:dyDescent="0.15">
      <c r="A34" s="37" t="str">
        <f>IF(OR('[1]公式予選（TT①）-結果表（貼付）'!A22="DNF",'[1]公式予選（TT①）-結果表（貼付）'!A22="DNS",'[1]公式予選（TT①）-結果表（貼付）'!A22="DQ"),'[1]公式予選（TT①）-結果表（貼付）'!A22,IF(MAX('[1]公式予選（TT①）-結果表（貼付）'!$A:$A)&gt;A33,A33+1,""))</f>
        <v/>
      </c>
      <c r="B34" s="36" t="str">
        <f>IFERROR(INDEX('[1]公式予選（TT①）-結果表（貼付）'!A22:$V$50,MATCH($A34,'[1]公式予選（TT①）-結果表（貼付）'!A22:$A$50,0),MATCH('公式予選（TT①）'!B$11,'[1]公式予選（TT①）-結果表（貼付）'!$1:$1,0)),"")</f>
        <v/>
      </c>
      <c r="C34" s="36"/>
      <c r="D34" s="35"/>
      <c r="E34" s="34" t="str">
        <f>IFERROR(INDEX('[1]公式予選（TT①）-結果表（貼付）'!$A:$Z,MATCH($B34,'[1]公式予選（TT①）-結果表（貼付）'!$B:$B,0),MATCH('公式予選（TT①）'!E$11,'[1]公式予選（TT①）-結果表（貼付）'!$1:$1,0)),"")</f>
        <v/>
      </c>
      <c r="F34" s="33" t="str">
        <f>IFERROR(INDEX('[1]公式予選（TT①）-結果表（貼付）'!$A:$Z,MATCH($B34,'[1]公式予選（TT①）-結果表（貼付）'!$B:$B,0),MATCH('公式予選（TT①）'!F$11,'[1]公式予選（TT①）-結果表（貼付）'!$1:$1,0)),"")</f>
        <v/>
      </c>
      <c r="G34" s="32" t="str">
        <f>IFERROR(INDEX('[1]公式予選（TT①）-結果表（貼付）'!$A:$Z,MATCH($B34,'[1]公式予選（TT①）-結果表（貼付）'!$B:$B,0),MATCH('公式予選（TT①）'!G$11,'[1]公式予選（TT①）-結果表（貼付）'!$1:$1,0)),"")</f>
        <v/>
      </c>
      <c r="H34" s="31" t="str">
        <f>IFERROR(INDEX('[1]公式予選（TT①）-結果表（貼付）'!$A:$Z,MATCH($B34,'[1]公式予選（TT①）-結果表（貼付）'!$B:$B,0),MATCH('公式予選（TT①）'!H$11,'[1]公式予選（TT①）-結果表（貼付）'!$1:$1,0)),"")</f>
        <v/>
      </c>
      <c r="I34" s="30" t="str">
        <f>IF(A34="DNS","ｽﾀｰﾄ出来ず",IF(A34="DQ","失　格",IFERROR(INDEX('[1]公式予選（TT①）-結果表（貼付）'!$A:$Z,MATCH($B34,'[1]公式予選（TT①）-結果表（貼付）'!$B:$B,0),MATCH('公式予選（TT①）'!I$11,'[1]公式予選（TT①）-結果表（貼付）'!$1:$1,0)),"")))</f>
        <v/>
      </c>
      <c r="J34" s="29" t="str">
        <f>IF(I34&lt;1,"",IF($J$11&gt;I34,"R",""))</f>
        <v/>
      </c>
      <c r="K34" s="28" t="str">
        <f>IF(OR('[1]公式予選（TT①）-結果表（貼付）'!A22="DNS",'[1]公式予選（TT①）-結果表（貼付）'!A22="DQ"),"",IFERROR(INDEX('[1]公式予選（TT①）-結果表（貼付）'!$A:$Z,MATCH($B34,'[1]公式予選（TT①）-結果表（貼付）'!$B:$B,0),MATCH('公式予選（TT①）'!K$11,'[1]公式予選（TT①）-結果表（貼付）'!$1:$1,0)),""))</f>
        <v/>
      </c>
      <c r="L34" s="28" t="str">
        <f>IF(OR('[1]公式予選（TT①）-結果表（貼付）'!A22="DNS",'[1]公式予選（TT①）-結果表（貼付）'!A22="DQ"),"",IFERROR(INDEX('[1]公式予選（TT①）-結果表（貼付）'!$A:$Z,MATCH($B34,'[1]公式予選（TT①）-結果表（貼付）'!$B:$B,0),MATCH('公式予選（TT①）'!L$11,'[1]公式予選（TT①）-結果表（貼付）'!$1:$1,0)),""))</f>
        <v/>
      </c>
      <c r="M34" s="27" t="str">
        <f>IF(OR('[1]公式予選（TT①）-結果表（貼付）'!A22="DNS",'[1]公式予選（TT①）-結果表（貼付）'!A22="DQ"),"",IFERROR(INDEX('[1]公式予選（TT①）-結果表（貼付）'!$A:$Z,MATCH($B34,'[1]公式予選（TT①）-結果表（貼付）'!$B:$B,0),MATCH("In Lap",'[1]公式予選（TT①）-結果表（貼付）'!$1:$1,0))&amp;"/"&amp;INDEX('[1]公式予選（TT①）-結果表（貼付）'!$A:$Z,MATCH($B34,'[1]公式予選（TT①）-結果表（貼付）'!$B:$B,0),MATCH("Laps",'[1]公式予選（TT①）-結果表（貼付）'!$1:$1,0)),""))</f>
        <v/>
      </c>
      <c r="N34" s="42"/>
      <c r="O34" s="5"/>
      <c r="P34" s="5"/>
      <c r="Q34" s="6" t="str">
        <f>IF(IFERROR(INDEX('[1]公式予選（TT①）-結果表（貼付）'!$A:$Z,MATCH($B34,'[1]公式予選（TT①）-結果表（貼付）'!$B:$B,0),MATCH(Q$11,'[1]公式予選（TT①）-結果表（貼付）'!$1:$1,0)),"")=0,"",IFERROR(INDEX('[1]公式予選（TT①）-結果表（貼付）'!$A:$Z,MATCH($B34,'[1]公式予選（TT①）-結果表（貼付）'!$B:$B,0),MATCH(Q$11,'[1]公式予選（TT①）-結果表（貼付）'!$1:$1,0)),""))</f>
        <v/>
      </c>
      <c r="R34" s="6" t="str">
        <f>IF(Q34="","",COUNTIF($Q$13:Q34,"&lt;&gt;"&amp;""))</f>
        <v/>
      </c>
      <c r="S34" s="6" t="str">
        <f>IFERROR(RANK(R34,$R$13:$R$48,1),"")</f>
        <v/>
      </c>
      <c r="T34" s="6" t="str">
        <f>IF(IFERROR(INDEX('[1]公式予選（TT①）-結果表（貼付）'!$A:$Z,MATCH($A34,'[1]公式予選（TT①）-結果表（貼付）'!$A:$A,0),MATCH(T$11,'[1]公式予選（TT①）-結果表（貼付）'!$1:$1,0)),"")=0,"",IFERROR(INDEX('[1]公式予選（TT①）-結果表（貼付）'!$A:$Z,MATCH($A34,'[1]公式予選（TT①）-結果表（貼付）'!$A:$A,0),MATCH(T$11,'[1]公式予選（TT①）-結果表（貼付）'!$1:$1,0)),""))</f>
        <v/>
      </c>
      <c r="U34" s="5"/>
      <c r="V34" s="5"/>
    </row>
    <row r="35" spans="1:22" ht="12.75" customHeight="1" x14ac:dyDescent="0.15">
      <c r="A35" s="37" t="str">
        <f>IF(OR('[1]公式予選（TT①）-結果表（貼付）'!A23="DNF",'[1]公式予選（TT①）-結果表（貼付）'!A23="DNS",'[1]公式予選（TT①）-結果表（貼付）'!A23="DQ"),'[1]公式予選（TT①）-結果表（貼付）'!A23,IF(MAX('[1]公式予選（TT①）-結果表（貼付）'!$A:$A)&gt;A34,A34+1,""))</f>
        <v/>
      </c>
      <c r="B35" s="36" t="str">
        <f>IFERROR(INDEX('[1]公式予選（TT①）-結果表（貼付）'!A23:$V$50,MATCH($A35,'[1]公式予選（TT①）-結果表（貼付）'!A23:$A$50,0),MATCH('公式予選（TT①）'!B$11,'[1]公式予選（TT①）-結果表（貼付）'!$1:$1,0)),"")</f>
        <v/>
      </c>
      <c r="C35" s="36"/>
      <c r="D35" s="35"/>
      <c r="E35" s="34" t="str">
        <f>IFERROR(INDEX('[1]公式予選（TT①）-結果表（貼付）'!$A:$Z,MATCH($B35,'[1]公式予選（TT①）-結果表（貼付）'!$B:$B,0),MATCH('公式予選（TT①）'!E$11,'[1]公式予選（TT①）-結果表（貼付）'!$1:$1,0)),"")</f>
        <v/>
      </c>
      <c r="F35" s="33" t="str">
        <f>IFERROR(INDEX('[1]公式予選（TT①）-結果表（貼付）'!$A:$Z,MATCH($B35,'[1]公式予選（TT①）-結果表（貼付）'!$B:$B,0),MATCH('公式予選（TT①）'!F$11,'[1]公式予選（TT①）-結果表（貼付）'!$1:$1,0)),"")</f>
        <v/>
      </c>
      <c r="G35" s="32" t="str">
        <f>IFERROR(INDEX('[1]公式予選（TT①）-結果表（貼付）'!$A:$Z,MATCH($B35,'[1]公式予選（TT①）-結果表（貼付）'!$B:$B,0),MATCH('公式予選（TT①）'!G$11,'[1]公式予選（TT①）-結果表（貼付）'!$1:$1,0)),"")</f>
        <v/>
      </c>
      <c r="H35" s="31" t="str">
        <f>IFERROR(INDEX('[1]公式予選（TT①）-結果表（貼付）'!$A:$Z,MATCH($B35,'[1]公式予選（TT①）-結果表（貼付）'!$B:$B,0),MATCH('公式予選（TT①）'!H$11,'[1]公式予選（TT①）-結果表（貼付）'!$1:$1,0)),"")</f>
        <v/>
      </c>
      <c r="I35" s="30" t="str">
        <f>IF(A35="DNS","ｽﾀｰﾄ出来ず",IF(A35="DQ","失　格",IFERROR(INDEX('[1]公式予選（TT①）-結果表（貼付）'!$A:$Z,MATCH($B35,'[1]公式予選（TT①）-結果表（貼付）'!$B:$B,0),MATCH('公式予選（TT①）'!I$11,'[1]公式予選（TT①）-結果表（貼付）'!$1:$1,0)),"")))</f>
        <v/>
      </c>
      <c r="J35" s="29" t="str">
        <f>IF(I35&lt;1,"",IF($J$11&gt;I35,"R",""))</f>
        <v/>
      </c>
      <c r="K35" s="28" t="str">
        <f>IF(OR('[1]公式予選（TT①）-結果表（貼付）'!A23="DNS",'[1]公式予選（TT①）-結果表（貼付）'!A23="DQ"),"",IFERROR(INDEX('[1]公式予選（TT①）-結果表（貼付）'!$A:$Z,MATCH($B35,'[1]公式予選（TT①）-結果表（貼付）'!$B:$B,0),MATCH('公式予選（TT①）'!K$11,'[1]公式予選（TT①）-結果表（貼付）'!$1:$1,0)),""))</f>
        <v/>
      </c>
      <c r="L35" s="28" t="str">
        <f>IF(OR('[1]公式予選（TT①）-結果表（貼付）'!A23="DNS",'[1]公式予選（TT①）-結果表（貼付）'!A23="DQ"),"",IFERROR(INDEX('[1]公式予選（TT①）-結果表（貼付）'!$A:$Z,MATCH($B35,'[1]公式予選（TT①）-結果表（貼付）'!$B:$B,0),MATCH('公式予選（TT①）'!L$11,'[1]公式予選（TT①）-結果表（貼付）'!$1:$1,0)),""))</f>
        <v/>
      </c>
      <c r="M35" s="27" t="str">
        <f>IF(OR('[1]公式予選（TT①）-結果表（貼付）'!A23="DNS",'[1]公式予選（TT①）-結果表（貼付）'!A23="DQ"),"",IFERROR(INDEX('[1]公式予選（TT①）-結果表（貼付）'!$A:$Z,MATCH($B35,'[1]公式予選（TT①）-結果表（貼付）'!$B:$B,0),MATCH("In Lap",'[1]公式予選（TT①）-結果表（貼付）'!$1:$1,0))&amp;"/"&amp;INDEX('[1]公式予選（TT①）-結果表（貼付）'!$A:$Z,MATCH($B35,'[1]公式予選（TT①）-結果表（貼付）'!$B:$B,0),MATCH("Laps",'[1]公式予選（TT①）-結果表（貼付）'!$1:$1,0)),""))</f>
        <v/>
      </c>
      <c r="N35" s="7"/>
      <c r="O35" s="5"/>
      <c r="P35" s="5"/>
      <c r="Q35" s="6" t="str">
        <f>IF(IFERROR(INDEX('[1]公式予選（TT①）-結果表（貼付）'!$A:$Z,MATCH($B35,'[1]公式予選（TT①）-結果表（貼付）'!$B:$B,0),MATCH(Q$11,'[1]公式予選（TT①）-結果表（貼付）'!$1:$1,0)),"")=0,"",IFERROR(INDEX('[1]公式予選（TT①）-結果表（貼付）'!$A:$Z,MATCH($B35,'[1]公式予選（TT①）-結果表（貼付）'!$B:$B,0),MATCH(Q$11,'[1]公式予選（TT①）-結果表（貼付）'!$1:$1,0)),""))</f>
        <v/>
      </c>
      <c r="R35" s="6" t="str">
        <f>IF(Q35="","",COUNTIF($Q$13:Q35,"&lt;&gt;"&amp;""))</f>
        <v/>
      </c>
      <c r="S35" s="6" t="str">
        <f>IFERROR(RANK(R35,$R$13:$R$48,1),"")</f>
        <v/>
      </c>
      <c r="T35" s="6" t="str">
        <f>IF(IFERROR(INDEX('[1]公式予選（TT①）-結果表（貼付）'!$A:$Z,MATCH($A35,'[1]公式予選（TT①）-結果表（貼付）'!$A:$A,0),MATCH(T$11,'[1]公式予選（TT①）-結果表（貼付）'!$1:$1,0)),"")=0,"",IFERROR(INDEX('[1]公式予選（TT①）-結果表（貼付）'!$A:$Z,MATCH($A35,'[1]公式予選（TT①）-結果表（貼付）'!$A:$A,0),MATCH(T$11,'[1]公式予選（TT①）-結果表（貼付）'!$1:$1,0)),""))</f>
        <v/>
      </c>
      <c r="U35" s="5"/>
      <c r="V35" s="5"/>
    </row>
    <row r="36" spans="1:22" ht="12.75" customHeight="1" x14ac:dyDescent="0.15">
      <c r="A36" s="37" t="str">
        <f>IF(OR('[1]公式予選（TT①）-結果表（貼付）'!A24="DNF",'[1]公式予選（TT①）-結果表（貼付）'!A24="DNS",'[1]公式予選（TT①）-結果表（貼付）'!A24="DQ"),'[1]公式予選（TT①）-結果表（貼付）'!A24,IF(MAX('[1]公式予選（TT①）-結果表（貼付）'!$A:$A)&gt;A35,A35+1,""))</f>
        <v/>
      </c>
      <c r="B36" s="36" t="str">
        <f>IFERROR(INDEX('[1]公式予選（TT①）-結果表（貼付）'!A24:$V$50,MATCH($A36,'[1]公式予選（TT①）-結果表（貼付）'!A24:$A$50,0),MATCH('公式予選（TT①）'!B$11,'[1]公式予選（TT①）-結果表（貼付）'!$1:$1,0)),"")</f>
        <v/>
      </c>
      <c r="C36" s="36"/>
      <c r="D36" s="35"/>
      <c r="E36" s="34" t="str">
        <f>IFERROR(INDEX('[1]公式予選（TT①）-結果表（貼付）'!$A:$Z,MATCH($B36,'[1]公式予選（TT①）-結果表（貼付）'!$B:$B,0),MATCH('公式予選（TT①）'!E$11,'[1]公式予選（TT①）-結果表（貼付）'!$1:$1,0)),"")</f>
        <v/>
      </c>
      <c r="F36" s="33" t="str">
        <f>IFERROR(INDEX('[1]公式予選（TT①）-結果表（貼付）'!$A:$Z,MATCH($B36,'[1]公式予選（TT①）-結果表（貼付）'!$B:$B,0),MATCH('公式予選（TT①）'!F$11,'[1]公式予選（TT①）-結果表（貼付）'!$1:$1,0)),"")</f>
        <v/>
      </c>
      <c r="G36" s="32" t="str">
        <f>IFERROR(INDEX('[1]公式予選（TT①）-結果表（貼付）'!$A:$Z,MATCH($B36,'[1]公式予選（TT①）-結果表（貼付）'!$B:$B,0),MATCH('公式予選（TT①）'!G$11,'[1]公式予選（TT①）-結果表（貼付）'!$1:$1,0)),"")</f>
        <v/>
      </c>
      <c r="H36" s="31" t="str">
        <f>IFERROR(INDEX('[1]公式予選（TT①）-結果表（貼付）'!$A:$Z,MATCH($B36,'[1]公式予選（TT①）-結果表（貼付）'!$B:$B,0),MATCH('公式予選（TT①）'!H$11,'[1]公式予選（TT①）-結果表（貼付）'!$1:$1,0)),"")</f>
        <v/>
      </c>
      <c r="I36" s="30" t="str">
        <f>IF(A36="DNS","ｽﾀｰﾄ出来ず",IF(A36="DQ","失　格",IFERROR(INDEX('[1]公式予選（TT①）-結果表（貼付）'!$A:$Z,MATCH($B36,'[1]公式予選（TT①）-結果表（貼付）'!$B:$B,0),MATCH('公式予選（TT①）'!I$11,'[1]公式予選（TT①）-結果表（貼付）'!$1:$1,0)),"")))</f>
        <v/>
      </c>
      <c r="J36" s="29" t="str">
        <f>IF(I36&lt;1,"",IF($J$11&gt;I36,"R",""))</f>
        <v/>
      </c>
      <c r="K36" s="28" t="str">
        <f>IF(OR('[1]公式予選（TT①）-結果表（貼付）'!A24="DNS",'[1]公式予選（TT①）-結果表（貼付）'!A24="DQ"),"",IFERROR(INDEX('[1]公式予選（TT①）-結果表（貼付）'!$A:$Z,MATCH($B36,'[1]公式予選（TT①）-結果表（貼付）'!$B:$B,0),MATCH('公式予選（TT①）'!K$11,'[1]公式予選（TT①）-結果表（貼付）'!$1:$1,0)),""))</f>
        <v/>
      </c>
      <c r="L36" s="28" t="str">
        <f>IF(OR('[1]公式予選（TT①）-結果表（貼付）'!A24="DNS",'[1]公式予選（TT①）-結果表（貼付）'!A24="DQ"),"",IFERROR(INDEX('[1]公式予選（TT①）-結果表（貼付）'!$A:$Z,MATCH($B36,'[1]公式予選（TT①）-結果表（貼付）'!$B:$B,0),MATCH('公式予選（TT①）'!L$11,'[1]公式予選（TT①）-結果表（貼付）'!$1:$1,0)),""))</f>
        <v/>
      </c>
      <c r="M36" s="27" t="str">
        <f>IF(OR('[1]公式予選（TT①）-結果表（貼付）'!A24="DNS",'[1]公式予選（TT①）-結果表（貼付）'!A24="DQ"),"",IFERROR(INDEX('[1]公式予選（TT①）-結果表（貼付）'!$A:$Z,MATCH($B36,'[1]公式予選（TT①）-結果表（貼付）'!$B:$B,0),MATCH("In Lap",'[1]公式予選（TT①）-結果表（貼付）'!$1:$1,0))&amp;"/"&amp;INDEX('[1]公式予選（TT①）-結果表（貼付）'!$A:$Z,MATCH($B36,'[1]公式予選（TT①）-結果表（貼付）'!$B:$B,0),MATCH("Laps",'[1]公式予選（TT①）-結果表（貼付）'!$1:$1,0)),""))</f>
        <v/>
      </c>
      <c r="N36" s="7"/>
      <c r="O36" s="5"/>
      <c r="P36" s="5"/>
      <c r="Q36" s="6" t="str">
        <f>IF(IFERROR(INDEX('[1]公式予選（TT①）-結果表（貼付）'!$A:$Z,MATCH($B36,'[1]公式予選（TT①）-結果表（貼付）'!$B:$B,0),MATCH(Q$11,'[1]公式予選（TT①）-結果表（貼付）'!$1:$1,0)),"")=0,"",IFERROR(INDEX('[1]公式予選（TT①）-結果表（貼付）'!$A:$Z,MATCH($B36,'[1]公式予選（TT①）-結果表（貼付）'!$B:$B,0),MATCH(Q$11,'[1]公式予選（TT①）-結果表（貼付）'!$1:$1,0)),""))</f>
        <v/>
      </c>
      <c r="R36" s="6" t="str">
        <f>IF(Q36="","",COUNTIF($Q$13:Q36,"&lt;&gt;"&amp;""))</f>
        <v/>
      </c>
      <c r="S36" s="6" t="str">
        <f>IFERROR(RANK(R36,$R$13:$R$48,1),"")</f>
        <v/>
      </c>
      <c r="T36" s="6" t="str">
        <f>IF(IFERROR(INDEX('[1]公式予選（TT①）-結果表（貼付）'!$A:$Z,MATCH($A36,'[1]公式予選（TT①）-結果表（貼付）'!$A:$A,0),MATCH(T$11,'[1]公式予選（TT①）-結果表（貼付）'!$1:$1,0)),"")=0,"",IFERROR(INDEX('[1]公式予選（TT①）-結果表（貼付）'!$A:$Z,MATCH($A36,'[1]公式予選（TT①）-結果表（貼付）'!$A:$A,0),MATCH(T$11,'[1]公式予選（TT①）-結果表（貼付）'!$1:$1,0)),""))</f>
        <v/>
      </c>
      <c r="U36" s="5"/>
      <c r="V36" s="5"/>
    </row>
    <row r="37" spans="1:22" ht="12.75" customHeight="1" x14ac:dyDescent="0.15">
      <c r="A37" s="37" t="str">
        <f>IF(OR('[1]公式予選（TT①）-結果表（貼付）'!A25="DNF",'[1]公式予選（TT①）-結果表（貼付）'!A25="DNS",'[1]公式予選（TT①）-結果表（貼付）'!A25="DQ"),'[1]公式予選（TT①）-結果表（貼付）'!A25,IF(MAX('[1]公式予選（TT①）-結果表（貼付）'!$A:$A)&gt;A36,A36+1,""))</f>
        <v/>
      </c>
      <c r="B37" s="36" t="str">
        <f>IFERROR(INDEX('[1]公式予選（TT①）-結果表（貼付）'!A25:$V$50,MATCH($A37,'[1]公式予選（TT①）-結果表（貼付）'!A25:$A$50,0),MATCH('公式予選（TT①）'!B$11,'[1]公式予選（TT①）-結果表（貼付）'!$1:$1,0)),"")</f>
        <v/>
      </c>
      <c r="C37" s="36"/>
      <c r="D37" s="35"/>
      <c r="E37" s="34" t="str">
        <f>IFERROR(INDEX('[1]公式予選（TT①）-結果表（貼付）'!$A:$Z,MATCH($B37,'[1]公式予選（TT①）-結果表（貼付）'!$B:$B,0),MATCH('公式予選（TT①）'!E$11,'[1]公式予選（TT①）-結果表（貼付）'!$1:$1,0)),"")</f>
        <v/>
      </c>
      <c r="F37" s="33" t="str">
        <f>IFERROR(INDEX('[1]公式予選（TT①）-結果表（貼付）'!$A:$Z,MATCH($B37,'[1]公式予選（TT①）-結果表（貼付）'!$B:$B,0),MATCH('公式予選（TT①）'!F$11,'[1]公式予選（TT①）-結果表（貼付）'!$1:$1,0)),"")</f>
        <v/>
      </c>
      <c r="G37" s="32" t="str">
        <f>IFERROR(INDEX('[1]公式予選（TT①）-結果表（貼付）'!$A:$Z,MATCH($B37,'[1]公式予選（TT①）-結果表（貼付）'!$B:$B,0),MATCH('公式予選（TT①）'!G$11,'[1]公式予選（TT①）-結果表（貼付）'!$1:$1,0)),"")</f>
        <v/>
      </c>
      <c r="H37" s="31" t="str">
        <f>IFERROR(INDEX('[1]公式予選（TT①）-結果表（貼付）'!$A:$Z,MATCH($B37,'[1]公式予選（TT①）-結果表（貼付）'!$B:$B,0),MATCH('公式予選（TT①）'!H$11,'[1]公式予選（TT①）-結果表（貼付）'!$1:$1,0)),"")</f>
        <v/>
      </c>
      <c r="I37" s="30" t="str">
        <f>IF(A37="DNS","ｽﾀｰﾄ出来ず",IF(A37="DQ","失　格",IFERROR(INDEX('[1]公式予選（TT①）-結果表（貼付）'!$A:$Z,MATCH($B37,'[1]公式予選（TT①）-結果表（貼付）'!$B:$B,0),MATCH('公式予選（TT①）'!I$11,'[1]公式予選（TT①）-結果表（貼付）'!$1:$1,0)),"")))</f>
        <v/>
      </c>
      <c r="J37" s="29" t="str">
        <f>IF(I37&lt;1,"",IF($J$11&gt;I37,"R",""))</f>
        <v/>
      </c>
      <c r="K37" s="28" t="str">
        <f>IF(OR('[1]公式予選（TT①）-結果表（貼付）'!A25="DNS",'[1]公式予選（TT①）-結果表（貼付）'!A25="DQ"),"",IFERROR(INDEX('[1]公式予選（TT①）-結果表（貼付）'!$A:$Z,MATCH($B37,'[1]公式予選（TT①）-結果表（貼付）'!$B:$B,0),MATCH('公式予選（TT①）'!K$11,'[1]公式予選（TT①）-結果表（貼付）'!$1:$1,0)),""))</f>
        <v/>
      </c>
      <c r="L37" s="28" t="str">
        <f>IF(OR('[1]公式予選（TT①）-結果表（貼付）'!A25="DNS",'[1]公式予選（TT①）-結果表（貼付）'!A25="DQ"),"",IFERROR(INDEX('[1]公式予選（TT①）-結果表（貼付）'!$A:$Z,MATCH($B37,'[1]公式予選（TT①）-結果表（貼付）'!$B:$B,0),MATCH('公式予選（TT①）'!L$11,'[1]公式予選（TT①）-結果表（貼付）'!$1:$1,0)),""))</f>
        <v/>
      </c>
      <c r="M37" s="27" t="str">
        <f>IF(OR('[1]公式予選（TT①）-結果表（貼付）'!A25="DNS",'[1]公式予選（TT①）-結果表（貼付）'!A25="DQ"),"",IFERROR(INDEX('[1]公式予選（TT①）-結果表（貼付）'!$A:$Z,MATCH($B37,'[1]公式予選（TT①）-結果表（貼付）'!$B:$B,0),MATCH("In Lap",'[1]公式予選（TT①）-結果表（貼付）'!$1:$1,0))&amp;"/"&amp;INDEX('[1]公式予選（TT①）-結果表（貼付）'!$A:$Z,MATCH($B37,'[1]公式予選（TT①）-結果表（貼付）'!$B:$B,0),MATCH("Laps",'[1]公式予選（TT①）-結果表（貼付）'!$1:$1,0)),""))</f>
        <v/>
      </c>
      <c r="N37" s="7"/>
      <c r="O37" s="5"/>
      <c r="P37" s="5"/>
      <c r="Q37" s="6" t="str">
        <f>IF(IFERROR(INDEX('[1]公式予選（TT①）-結果表（貼付）'!$A:$Z,MATCH($B37,'[1]公式予選（TT①）-結果表（貼付）'!$B:$B,0),MATCH(Q$11,'[1]公式予選（TT①）-結果表（貼付）'!$1:$1,0)),"")=0,"",IFERROR(INDEX('[1]公式予選（TT①）-結果表（貼付）'!$A:$Z,MATCH($B37,'[1]公式予選（TT①）-結果表（貼付）'!$B:$B,0),MATCH(Q$11,'[1]公式予選（TT①）-結果表（貼付）'!$1:$1,0)),""))</f>
        <v/>
      </c>
      <c r="R37" s="6" t="str">
        <f>IF(Q37="","",COUNTIF($Q$13:Q37,"&lt;&gt;"&amp;""))</f>
        <v/>
      </c>
      <c r="S37" s="6" t="str">
        <f>IFERROR(RANK(R37,$R$13:$R$48,1),"")</f>
        <v/>
      </c>
      <c r="T37" s="6" t="str">
        <f>IF(IFERROR(INDEX('[1]公式予選（TT①）-結果表（貼付）'!$A:$Z,MATCH($A37,'[1]公式予選（TT①）-結果表（貼付）'!$A:$A,0),MATCH(T$11,'[1]公式予選（TT①）-結果表（貼付）'!$1:$1,0)),"")=0,"",IFERROR(INDEX('[1]公式予選（TT①）-結果表（貼付）'!$A:$Z,MATCH($A37,'[1]公式予選（TT①）-結果表（貼付）'!$A:$A,0),MATCH(T$11,'[1]公式予選（TT①）-結果表（貼付）'!$1:$1,0)),""))</f>
        <v/>
      </c>
      <c r="U37" s="5"/>
      <c r="V37" s="5"/>
    </row>
    <row r="38" spans="1:22" ht="12.75" customHeight="1" x14ac:dyDescent="0.15">
      <c r="A38" s="37" t="str">
        <f>IF(OR('[1]公式予選（TT①）-結果表（貼付）'!A26="DNF",'[1]公式予選（TT①）-結果表（貼付）'!A26="DNS",'[1]公式予選（TT①）-結果表（貼付）'!A26="DQ"),'[1]公式予選（TT①）-結果表（貼付）'!A26,IF(MAX('[1]公式予選（TT①）-結果表（貼付）'!$A:$A)&gt;A37,A37+1,""))</f>
        <v/>
      </c>
      <c r="B38" s="36" t="str">
        <f>IFERROR(INDEX('[1]公式予選（TT①）-結果表（貼付）'!A26:$V$50,MATCH($A38,'[1]公式予選（TT①）-結果表（貼付）'!A26:$A$50,0),MATCH('公式予選（TT①）'!B$11,'[1]公式予選（TT①）-結果表（貼付）'!$1:$1,0)),"")</f>
        <v/>
      </c>
      <c r="C38" s="36"/>
      <c r="D38" s="35"/>
      <c r="E38" s="34" t="str">
        <f>IFERROR(INDEX('[1]公式予選（TT①）-結果表（貼付）'!$A:$Z,MATCH($B38,'[1]公式予選（TT①）-結果表（貼付）'!$B:$B,0),MATCH('公式予選（TT①）'!E$11,'[1]公式予選（TT①）-結果表（貼付）'!$1:$1,0)),"")</f>
        <v/>
      </c>
      <c r="F38" s="33" t="str">
        <f>IFERROR(INDEX('[1]公式予選（TT①）-結果表（貼付）'!$A:$Z,MATCH($B38,'[1]公式予選（TT①）-結果表（貼付）'!$B:$B,0),MATCH('公式予選（TT①）'!F$11,'[1]公式予選（TT①）-結果表（貼付）'!$1:$1,0)),"")</f>
        <v/>
      </c>
      <c r="G38" s="32" t="str">
        <f>IFERROR(INDEX('[1]公式予選（TT①）-結果表（貼付）'!$A:$Z,MATCH($B38,'[1]公式予選（TT①）-結果表（貼付）'!$B:$B,0),MATCH('公式予選（TT①）'!G$11,'[1]公式予選（TT①）-結果表（貼付）'!$1:$1,0)),"")</f>
        <v/>
      </c>
      <c r="H38" s="31" t="str">
        <f>IFERROR(INDEX('[1]公式予選（TT①）-結果表（貼付）'!$A:$Z,MATCH($B38,'[1]公式予選（TT①）-結果表（貼付）'!$B:$B,0),MATCH('公式予選（TT①）'!H$11,'[1]公式予選（TT①）-結果表（貼付）'!$1:$1,0)),"")</f>
        <v/>
      </c>
      <c r="I38" s="30" t="str">
        <f>IF(A38="DNS","ｽﾀｰﾄ出来ず",IF(A38="DQ","失　格",IFERROR(INDEX('[1]公式予選（TT①）-結果表（貼付）'!$A:$Z,MATCH($B38,'[1]公式予選（TT①）-結果表（貼付）'!$B:$B,0),MATCH('公式予選（TT①）'!I$11,'[1]公式予選（TT①）-結果表（貼付）'!$1:$1,0)),"")))</f>
        <v/>
      </c>
      <c r="J38" s="29" t="str">
        <f>IF(I38&lt;1,"",IF($J$11&gt;I38,"R",""))</f>
        <v/>
      </c>
      <c r="K38" s="28" t="str">
        <f>IF(OR('[1]公式予選（TT①）-結果表（貼付）'!A26="DNS",'[1]公式予選（TT①）-結果表（貼付）'!A26="DQ"),"",IFERROR(INDEX('[1]公式予選（TT①）-結果表（貼付）'!$A:$Z,MATCH($B38,'[1]公式予選（TT①）-結果表（貼付）'!$B:$B,0),MATCH('公式予選（TT①）'!K$11,'[1]公式予選（TT①）-結果表（貼付）'!$1:$1,0)),""))</f>
        <v/>
      </c>
      <c r="L38" s="28" t="str">
        <f>IF(OR('[1]公式予選（TT①）-結果表（貼付）'!A26="DNS",'[1]公式予選（TT①）-結果表（貼付）'!A26="DQ"),"",IFERROR(INDEX('[1]公式予選（TT①）-結果表（貼付）'!$A:$Z,MATCH($B38,'[1]公式予選（TT①）-結果表（貼付）'!$B:$B,0),MATCH('公式予選（TT①）'!L$11,'[1]公式予選（TT①）-結果表（貼付）'!$1:$1,0)),""))</f>
        <v/>
      </c>
      <c r="M38" s="27" t="str">
        <f>IF(OR('[1]公式予選（TT①）-結果表（貼付）'!A26="DNS",'[1]公式予選（TT①）-結果表（貼付）'!A26="DQ"),"",IFERROR(INDEX('[1]公式予選（TT①）-結果表（貼付）'!$A:$Z,MATCH($B38,'[1]公式予選（TT①）-結果表（貼付）'!$B:$B,0),MATCH("In Lap",'[1]公式予選（TT①）-結果表（貼付）'!$1:$1,0))&amp;"/"&amp;INDEX('[1]公式予選（TT①）-結果表（貼付）'!$A:$Z,MATCH($B38,'[1]公式予選（TT①）-結果表（貼付）'!$B:$B,0),MATCH("Laps",'[1]公式予選（TT①）-結果表（貼付）'!$1:$1,0)),""))</f>
        <v/>
      </c>
      <c r="N38" s="7"/>
      <c r="O38" s="5"/>
      <c r="P38" s="5"/>
      <c r="Q38" s="6" t="str">
        <f>IF(IFERROR(INDEX('[1]公式予選（TT①）-結果表（貼付）'!$A:$Z,MATCH($B38,'[1]公式予選（TT①）-結果表（貼付）'!$B:$B,0),MATCH(Q$11,'[1]公式予選（TT①）-結果表（貼付）'!$1:$1,0)),"")=0,"",IFERROR(INDEX('[1]公式予選（TT①）-結果表（貼付）'!$A:$Z,MATCH($B38,'[1]公式予選（TT①）-結果表（貼付）'!$B:$B,0),MATCH(Q$11,'[1]公式予選（TT①）-結果表（貼付）'!$1:$1,0)),""))</f>
        <v/>
      </c>
      <c r="R38" s="6" t="str">
        <f>IF(Q38="","",COUNTIF($Q$13:Q38,"&lt;&gt;"&amp;""))</f>
        <v/>
      </c>
      <c r="S38" s="6" t="str">
        <f>IFERROR(RANK(R38,$R$13:$R$48,1),"")</f>
        <v/>
      </c>
      <c r="T38" s="6" t="str">
        <f>IF(IFERROR(INDEX('[1]公式予選（TT①）-結果表（貼付）'!$A:$Z,MATCH($A38,'[1]公式予選（TT①）-結果表（貼付）'!$A:$A,0),MATCH(T$11,'[1]公式予選（TT①）-結果表（貼付）'!$1:$1,0)),"")=0,"",IFERROR(INDEX('[1]公式予選（TT①）-結果表（貼付）'!$A:$Z,MATCH($A38,'[1]公式予選（TT①）-結果表（貼付）'!$A:$A,0),MATCH(T$11,'[1]公式予選（TT①）-結果表（貼付）'!$1:$1,0)),""))</f>
        <v/>
      </c>
      <c r="U38" s="5"/>
      <c r="V38" s="5"/>
    </row>
    <row r="39" spans="1:22" ht="12.75" customHeight="1" x14ac:dyDescent="0.15">
      <c r="A39" s="37" t="str">
        <f>IF(OR('[1]公式予選（TT①）-結果表（貼付）'!A27="DNF",'[1]公式予選（TT①）-結果表（貼付）'!A27="DNS",'[1]公式予選（TT①）-結果表（貼付）'!A27="DQ"),'[1]公式予選（TT①）-結果表（貼付）'!A27,IF(MAX('[1]公式予選（TT①）-結果表（貼付）'!$A:$A)&gt;A38,A38+1,""))</f>
        <v/>
      </c>
      <c r="B39" s="36" t="str">
        <f>IFERROR(INDEX('[1]公式予選（TT①）-結果表（貼付）'!A27:$V$50,MATCH($A39,'[1]公式予選（TT①）-結果表（貼付）'!A27:$A$50,0),MATCH('公式予選（TT①）'!B$11,'[1]公式予選（TT①）-結果表（貼付）'!$1:$1,0)),"")</f>
        <v/>
      </c>
      <c r="C39" s="36"/>
      <c r="D39" s="35"/>
      <c r="E39" s="34" t="str">
        <f>IFERROR(INDEX('[1]公式予選（TT①）-結果表（貼付）'!$A:$Z,MATCH($B39,'[1]公式予選（TT①）-結果表（貼付）'!$B:$B,0),MATCH('公式予選（TT①）'!E$11,'[1]公式予選（TT①）-結果表（貼付）'!$1:$1,0)),"")</f>
        <v/>
      </c>
      <c r="F39" s="33" t="str">
        <f>IFERROR(INDEX('[1]公式予選（TT①）-結果表（貼付）'!$A:$Z,MATCH($B39,'[1]公式予選（TT①）-結果表（貼付）'!$B:$B,0),MATCH('公式予選（TT①）'!F$11,'[1]公式予選（TT①）-結果表（貼付）'!$1:$1,0)),"")</f>
        <v/>
      </c>
      <c r="G39" s="32" t="str">
        <f>IFERROR(INDEX('[1]公式予選（TT①）-結果表（貼付）'!$A:$Z,MATCH($B39,'[1]公式予選（TT①）-結果表（貼付）'!$B:$B,0),MATCH('公式予選（TT①）'!G$11,'[1]公式予選（TT①）-結果表（貼付）'!$1:$1,0)),"")</f>
        <v/>
      </c>
      <c r="H39" s="31" t="str">
        <f>IFERROR(INDEX('[1]公式予選（TT①）-結果表（貼付）'!$A:$Z,MATCH($B39,'[1]公式予選（TT①）-結果表（貼付）'!$B:$B,0),MATCH('公式予選（TT①）'!H$11,'[1]公式予選（TT①）-結果表（貼付）'!$1:$1,0)),"")</f>
        <v/>
      </c>
      <c r="I39" s="30" t="str">
        <f>IF(A39="DNS","ｽﾀｰﾄ出来ず",IF(A39="DQ","失　格",IFERROR(INDEX('[1]公式予選（TT①）-結果表（貼付）'!$A:$Z,MATCH($B39,'[1]公式予選（TT①）-結果表（貼付）'!$B:$B,0),MATCH('公式予選（TT①）'!I$11,'[1]公式予選（TT①）-結果表（貼付）'!$1:$1,0)),"")))</f>
        <v/>
      </c>
      <c r="J39" s="29" t="str">
        <f>IF(I39&lt;1,"",IF($J$11&gt;I39,"R",""))</f>
        <v/>
      </c>
      <c r="K39" s="28" t="str">
        <f>IF(OR('[1]公式予選（TT①）-結果表（貼付）'!A27="DNS",'[1]公式予選（TT①）-結果表（貼付）'!A27="DQ"),"",IFERROR(INDEX('[1]公式予選（TT①）-結果表（貼付）'!$A:$Z,MATCH($B39,'[1]公式予選（TT①）-結果表（貼付）'!$B:$B,0),MATCH('公式予選（TT①）'!K$11,'[1]公式予選（TT①）-結果表（貼付）'!$1:$1,0)),""))</f>
        <v/>
      </c>
      <c r="L39" s="28" t="str">
        <f>IF(OR('[1]公式予選（TT①）-結果表（貼付）'!A27="DNS",'[1]公式予選（TT①）-結果表（貼付）'!A27="DQ"),"",IFERROR(INDEX('[1]公式予選（TT①）-結果表（貼付）'!$A:$Z,MATCH($B39,'[1]公式予選（TT①）-結果表（貼付）'!$B:$B,0),MATCH('公式予選（TT①）'!L$11,'[1]公式予選（TT①）-結果表（貼付）'!$1:$1,0)),""))</f>
        <v/>
      </c>
      <c r="M39" s="27" t="str">
        <f>IF(OR('[1]公式予選（TT①）-結果表（貼付）'!A27="DNS",'[1]公式予選（TT①）-結果表（貼付）'!A27="DQ"),"",IFERROR(INDEX('[1]公式予選（TT①）-結果表（貼付）'!$A:$Z,MATCH($B39,'[1]公式予選（TT①）-結果表（貼付）'!$B:$B,0),MATCH("In Lap",'[1]公式予選（TT①）-結果表（貼付）'!$1:$1,0))&amp;"/"&amp;INDEX('[1]公式予選（TT①）-結果表（貼付）'!$A:$Z,MATCH($B39,'[1]公式予選（TT①）-結果表（貼付）'!$B:$B,0),MATCH("Laps",'[1]公式予選（TT①）-結果表（貼付）'!$1:$1,0)),""))</f>
        <v/>
      </c>
      <c r="N39" s="7"/>
      <c r="O39" s="5"/>
      <c r="P39" s="5"/>
      <c r="Q39" s="6" t="str">
        <f>IF(IFERROR(INDEX('[1]公式予選（TT①）-結果表（貼付）'!$A:$Z,MATCH($B39,'[1]公式予選（TT①）-結果表（貼付）'!$B:$B,0),MATCH(Q$11,'[1]公式予選（TT①）-結果表（貼付）'!$1:$1,0)),"")=0,"",IFERROR(INDEX('[1]公式予選（TT①）-結果表（貼付）'!$A:$Z,MATCH($B39,'[1]公式予選（TT①）-結果表（貼付）'!$B:$B,0),MATCH(Q$11,'[1]公式予選（TT①）-結果表（貼付）'!$1:$1,0)),""))</f>
        <v/>
      </c>
      <c r="R39" s="6" t="str">
        <f>IF(Q39="","",COUNTIF($Q$13:Q39,"&lt;&gt;"&amp;""))</f>
        <v/>
      </c>
      <c r="S39" s="6" t="str">
        <f>IFERROR(RANK(R39,$R$13:$R$48,1),"")</f>
        <v/>
      </c>
      <c r="T39" s="6" t="str">
        <f>IF(IFERROR(INDEX('[1]公式予選（TT①）-結果表（貼付）'!$A:$Z,MATCH($A39,'[1]公式予選（TT①）-結果表（貼付）'!$A:$A,0),MATCH(T$11,'[1]公式予選（TT①）-結果表（貼付）'!$1:$1,0)),"")=0,"",IFERROR(INDEX('[1]公式予選（TT①）-結果表（貼付）'!$A:$Z,MATCH($A39,'[1]公式予選（TT①）-結果表（貼付）'!$A:$A,0),MATCH(T$11,'[1]公式予選（TT①）-結果表（貼付）'!$1:$1,0)),""))</f>
        <v/>
      </c>
      <c r="U39" s="5"/>
      <c r="V39" s="5"/>
    </row>
    <row r="40" spans="1:22" ht="12.75" customHeight="1" x14ac:dyDescent="0.15">
      <c r="A40" s="37" t="str">
        <f>IF(OR('[1]公式予選（TT①）-結果表（貼付）'!A28="DNF",'[1]公式予選（TT①）-結果表（貼付）'!A28="DNS",'[1]公式予選（TT①）-結果表（貼付）'!A28="DQ"),'[1]公式予選（TT①）-結果表（貼付）'!A28,IF(MAX('[1]公式予選（TT①）-結果表（貼付）'!$A:$A)&gt;A39,A39+1,""))</f>
        <v/>
      </c>
      <c r="B40" s="36" t="str">
        <f>IFERROR(INDEX('[1]公式予選（TT①）-結果表（貼付）'!A28:$V$50,MATCH($A40,'[1]公式予選（TT①）-結果表（貼付）'!A28:$A$50,0),MATCH('公式予選（TT①）'!B$11,'[1]公式予選（TT①）-結果表（貼付）'!$1:$1,0)),"")</f>
        <v/>
      </c>
      <c r="C40" s="36"/>
      <c r="D40" s="35"/>
      <c r="E40" s="34" t="str">
        <f>IFERROR(INDEX('[1]公式予選（TT①）-結果表（貼付）'!$A:$Z,MATCH($B40,'[1]公式予選（TT①）-結果表（貼付）'!$B:$B,0),MATCH('公式予選（TT①）'!E$11,'[1]公式予選（TT①）-結果表（貼付）'!$1:$1,0)),"")</f>
        <v/>
      </c>
      <c r="F40" s="33" t="str">
        <f>IFERROR(INDEX('[1]公式予選（TT①）-結果表（貼付）'!$A:$Z,MATCH($B40,'[1]公式予選（TT①）-結果表（貼付）'!$B:$B,0),MATCH('公式予選（TT①）'!F$11,'[1]公式予選（TT①）-結果表（貼付）'!$1:$1,0)),"")</f>
        <v/>
      </c>
      <c r="G40" s="32" t="str">
        <f>IFERROR(INDEX('[1]公式予選（TT①）-結果表（貼付）'!$A:$Z,MATCH($B40,'[1]公式予選（TT①）-結果表（貼付）'!$B:$B,0),MATCH('公式予選（TT①）'!G$11,'[1]公式予選（TT①）-結果表（貼付）'!$1:$1,0)),"")</f>
        <v/>
      </c>
      <c r="H40" s="31" t="str">
        <f>IFERROR(INDEX('[1]公式予選（TT①）-結果表（貼付）'!$A:$Z,MATCH($B40,'[1]公式予選（TT①）-結果表（貼付）'!$B:$B,0),MATCH('公式予選（TT①）'!H$11,'[1]公式予選（TT①）-結果表（貼付）'!$1:$1,0)),"")</f>
        <v/>
      </c>
      <c r="I40" s="30" t="str">
        <f>IF(A40="DNS","ｽﾀｰﾄ出来ず",IF(A40="DQ","失　格",IFERROR(INDEX('[1]公式予選（TT①）-結果表（貼付）'!$A:$Z,MATCH($B40,'[1]公式予選（TT①）-結果表（貼付）'!$B:$B,0),MATCH('公式予選（TT①）'!I$11,'[1]公式予選（TT①）-結果表（貼付）'!$1:$1,0)),"")))</f>
        <v/>
      </c>
      <c r="J40" s="29" t="str">
        <f>IF(I40&lt;1,"",IF($J$11&gt;I40,"R",""))</f>
        <v/>
      </c>
      <c r="K40" s="28" t="str">
        <f>IF(OR('[1]公式予選（TT①）-結果表（貼付）'!A28="DNS",'[1]公式予選（TT①）-結果表（貼付）'!A28="DQ"),"",IFERROR(INDEX('[1]公式予選（TT①）-結果表（貼付）'!$A:$Z,MATCH($B40,'[1]公式予選（TT①）-結果表（貼付）'!$B:$B,0),MATCH('公式予選（TT①）'!K$11,'[1]公式予選（TT①）-結果表（貼付）'!$1:$1,0)),""))</f>
        <v/>
      </c>
      <c r="L40" s="28" t="str">
        <f>IF(OR('[1]公式予選（TT①）-結果表（貼付）'!A28="DNS",'[1]公式予選（TT①）-結果表（貼付）'!A28="DQ"),"",IFERROR(INDEX('[1]公式予選（TT①）-結果表（貼付）'!$A:$Z,MATCH($B40,'[1]公式予選（TT①）-結果表（貼付）'!$B:$B,0),MATCH('公式予選（TT①）'!L$11,'[1]公式予選（TT①）-結果表（貼付）'!$1:$1,0)),""))</f>
        <v/>
      </c>
      <c r="M40" s="27" t="str">
        <f>IF(OR('[1]公式予選（TT①）-結果表（貼付）'!A28="DNS",'[1]公式予選（TT①）-結果表（貼付）'!A28="DQ"),"",IFERROR(INDEX('[1]公式予選（TT①）-結果表（貼付）'!$A:$Z,MATCH($B40,'[1]公式予選（TT①）-結果表（貼付）'!$B:$B,0),MATCH("In Lap",'[1]公式予選（TT①）-結果表（貼付）'!$1:$1,0))&amp;"/"&amp;INDEX('[1]公式予選（TT①）-結果表（貼付）'!$A:$Z,MATCH($B40,'[1]公式予選（TT①）-結果表（貼付）'!$B:$B,0),MATCH("Laps",'[1]公式予選（TT①）-結果表（貼付）'!$1:$1,0)),""))</f>
        <v/>
      </c>
      <c r="N40" s="7"/>
      <c r="O40" s="5"/>
      <c r="P40" s="5"/>
      <c r="Q40" s="6" t="str">
        <f>IF(IFERROR(INDEX('[1]公式予選（TT①）-結果表（貼付）'!$A:$Z,MATCH($B40,'[1]公式予選（TT①）-結果表（貼付）'!$B:$B,0),MATCH(Q$11,'[1]公式予選（TT①）-結果表（貼付）'!$1:$1,0)),"")=0,"",IFERROR(INDEX('[1]公式予選（TT①）-結果表（貼付）'!$A:$Z,MATCH($B40,'[1]公式予選（TT①）-結果表（貼付）'!$B:$B,0),MATCH(Q$11,'[1]公式予選（TT①）-結果表（貼付）'!$1:$1,0)),""))</f>
        <v/>
      </c>
      <c r="R40" s="6" t="str">
        <f>IF(Q40="","",COUNTIF($Q$13:Q40,"&lt;&gt;"&amp;""))</f>
        <v/>
      </c>
      <c r="S40" s="6" t="str">
        <f>IFERROR(RANK(R40,$R$13:$R$48,1),"")</f>
        <v/>
      </c>
      <c r="T40" s="6" t="str">
        <f>IF(IFERROR(INDEX('[1]公式予選（TT①）-結果表（貼付）'!$A:$Z,MATCH($A40,'[1]公式予選（TT①）-結果表（貼付）'!$A:$A,0),MATCH(T$11,'[1]公式予選（TT①）-結果表（貼付）'!$1:$1,0)),"")=0,"",IFERROR(INDEX('[1]公式予選（TT①）-結果表（貼付）'!$A:$Z,MATCH($A40,'[1]公式予選（TT①）-結果表（貼付）'!$A:$A,0),MATCH(T$11,'[1]公式予選（TT①）-結果表（貼付）'!$1:$1,0)),""))</f>
        <v/>
      </c>
      <c r="U40" s="5"/>
      <c r="V40" s="5"/>
    </row>
    <row r="41" spans="1:22" ht="12.75" customHeight="1" x14ac:dyDescent="0.15">
      <c r="A41" s="37" t="str">
        <f>IF(OR('[1]公式予選（TT①）-結果表（貼付）'!A29="DNF",'[1]公式予選（TT①）-結果表（貼付）'!A29="DNS",'[1]公式予選（TT①）-結果表（貼付）'!A29="DQ"),'[1]公式予選（TT①）-結果表（貼付）'!A29,IF(MAX('[1]公式予選（TT①）-結果表（貼付）'!$A:$A)&gt;A40,A40+1,""))</f>
        <v/>
      </c>
      <c r="B41" s="36" t="str">
        <f>IFERROR(INDEX('[1]公式予選（TT①）-結果表（貼付）'!A29:$V$50,MATCH($A41,'[1]公式予選（TT①）-結果表（貼付）'!A29:$A$50,0),MATCH('公式予選（TT①）'!B$11,'[1]公式予選（TT①）-結果表（貼付）'!$1:$1,0)),"")</f>
        <v/>
      </c>
      <c r="C41" s="36"/>
      <c r="D41" s="35"/>
      <c r="E41" s="34" t="str">
        <f>IFERROR(INDEX('[1]公式予選（TT①）-結果表（貼付）'!$A:$Z,MATCH($B41,'[1]公式予選（TT①）-結果表（貼付）'!$B:$B,0),MATCH('公式予選（TT①）'!E$11,'[1]公式予選（TT①）-結果表（貼付）'!$1:$1,0)),"")</f>
        <v/>
      </c>
      <c r="F41" s="33" t="str">
        <f>IFERROR(INDEX('[1]公式予選（TT①）-結果表（貼付）'!$A:$Z,MATCH($B41,'[1]公式予選（TT①）-結果表（貼付）'!$B:$B,0),MATCH('公式予選（TT①）'!F$11,'[1]公式予選（TT①）-結果表（貼付）'!$1:$1,0)),"")</f>
        <v/>
      </c>
      <c r="G41" s="32" t="str">
        <f>IFERROR(INDEX('[1]公式予選（TT①）-結果表（貼付）'!$A:$Z,MATCH($B41,'[1]公式予選（TT①）-結果表（貼付）'!$B:$B,0),MATCH('公式予選（TT①）'!G$11,'[1]公式予選（TT①）-結果表（貼付）'!$1:$1,0)),"")</f>
        <v/>
      </c>
      <c r="H41" s="31" t="str">
        <f>IFERROR(INDEX('[1]公式予選（TT①）-結果表（貼付）'!$A:$Z,MATCH($B41,'[1]公式予選（TT①）-結果表（貼付）'!$B:$B,0),MATCH('公式予選（TT①）'!H$11,'[1]公式予選（TT①）-結果表（貼付）'!$1:$1,0)),"")</f>
        <v/>
      </c>
      <c r="I41" s="30" t="str">
        <f>IF(A41="DNS","ｽﾀｰﾄ出来ず",IF(A41="DQ","失　格",IFERROR(INDEX('[1]公式予選（TT①）-結果表（貼付）'!$A:$Z,MATCH($B41,'[1]公式予選（TT①）-結果表（貼付）'!$B:$B,0),MATCH('公式予選（TT①）'!I$11,'[1]公式予選（TT①）-結果表（貼付）'!$1:$1,0)),"")))</f>
        <v/>
      </c>
      <c r="J41" s="29" t="str">
        <f>IF(I41&lt;1,"",IF($J$11&gt;I41,"R",""))</f>
        <v/>
      </c>
      <c r="K41" s="28" t="str">
        <f>IF(OR('[1]公式予選（TT①）-結果表（貼付）'!A29="DNS",'[1]公式予選（TT①）-結果表（貼付）'!A29="DQ"),"",IFERROR(INDEX('[1]公式予選（TT①）-結果表（貼付）'!$A:$Z,MATCH($B41,'[1]公式予選（TT①）-結果表（貼付）'!$B:$B,0),MATCH('公式予選（TT①）'!K$11,'[1]公式予選（TT①）-結果表（貼付）'!$1:$1,0)),""))</f>
        <v/>
      </c>
      <c r="L41" s="28" t="str">
        <f>IF(OR('[1]公式予選（TT①）-結果表（貼付）'!A29="DNS",'[1]公式予選（TT①）-結果表（貼付）'!A29="DQ"),"",IFERROR(INDEX('[1]公式予選（TT①）-結果表（貼付）'!$A:$Z,MATCH($B41,'[1]公式予選（TT①）-結果表（貼付）'!$B:$B,0),MATCH('公式予選（TT①）'!L$11,'[1]公式予選（TT①）-結果表（貼付）'!$1:$1,0)),""))</f>
        <v/>
      </c>
      <c r="M41" s="27" t="str">
        <f>IF(OR('[1]公式予選（TT①）-結果表（貼付）'!A29="DNS",'[1]公式予選（TT①）-結果表（貼付）'!A29="DQ"),"",IFERROR(INDEX('[1]公式予選（TT①）-結果表（貼付）'!$A:$Z,MATCH($B41,'[1]公式予選（TT①）-結果表（貼付）'!$B:$B,0),MATCH("In Lap",'[1]公式予選（TT①）-結果表（貼付）'!$1:$1,0))&amp;"/"&amp;INDEX('[1]公式予選（TT①）-結果表（貼付）'!$A:$Z,MATCH($B41,'[1]公式予選（TT①）-結果表（貼付）'!$B:$B,0),MATCH("Laps",'[1]公式予選（TT①）-結果表（貼付）'!$1:$1,0)),""))</f>
        <v/>
      </c>
      <c r="N41" s="7"/>
      <c r="O41" s="5"/>
      <c r="P41" s="5"/>
      <c r="Q41" s="6" t="str">
        <f>IF(IFERROR(INDEX('[1]公式予選（TT①）-結果表（貼付）'!$A:$Z,MATCH($B41,'[1]公式予選（TT①）-結果表（貼付）'!$B:$B,0),MATCH(Q$11,'[1]公式予選（TT①）-結果表（貼付）'!$1:$1,0)),"")=0,"",IFERROR(INDEX('[1]公式予選（TT①）-結果表（貼付）'!$A:$Z,MATCH($B41,'[1]公式予選（TT①）-結果表（貼付）'!$B:$B,0),MATCH(Q$11,'[1]公式予選（TT①）-結果表（貼付）'!$1:$1,0)),""))</f>
        <v/>
      </c>
      <c r="R41" s="6" t="str">
        <f>IF(Q41="","",COUNTIF($Q$13:Q41,"&lt;&gt;"&amp;""))</f>
        <v/>
      </c>
      <c r="S41" s="6" t="str">
        <f>IFERROR(RANK(R41,$R$13:$R$48,1),"")</f>
        <v/>
      </c>
      <c r="T41" s="6" t="str">
        <f>IF(IFERROR(INDEX('[1]公式予選（TT①）-結果表（貼付）'!$A:$Z,MATCH($A41,'[1]公式予選（TT①）-結果表（貼付）'!$A:$A,0),MATCH(T$11,'[1]公式予選（TT①）-結果表（貼付）'!$1:$1,0)),"")=0,"",IFERROR(INDEX('[1]公式予選（TT①）-結果表（貼付）'!$A:$Z,MATCH($A41,'[1]公式予選（TT①）-結果表（貼付）'!$A:$A,0),MATCH(T$11,'[1]公式予選（TT①）-結果表（貼付）'!$1:$1,0)),""))</f>
        <v/>
      </c>
      <c r="U41" s="5"/>
      <c r="V41" s="5"/>
    </row>
    <row r="42" spans="1:22" ht="12.75" customHeight="1" x14ac:dyDescent="0.15">
      <c r="A42" s="37" t="str">
        <f>IF(OR('[1]公式予選（TT①）-結果表（貼付）'!A30="DNF",'[1]公式予選（TT①）-結果表（貼付）'!A30="DNS",'[1]公式予選（TT①）-結果表（貼付）'!A30="DQ"),'[1]公式予選（TT①）-結果表（貼付）'!A30,IF(MAX('[1]公式予選（TT①）-結果表（貼付）'!$A:$A)&gt;A41,A41+1,""))</f>
        <v/>
      </c>
      <c r="B42" s="36" t="str">
        <f>IFERROR(INDEX('[1]公式予選（TT①）-結果表（貼付）'!A30:$V$50,MATCH($A42,'[1]公式予選（TT①）-結果表（貼付）'!A30:$A$50,0),MATCH('公式予選（TT①）'!B$11,'[1]公式予選（TT①）-結果表（貼付）'!$1:$1,0)),"")</f>
        <v/>
      </c>
      <c r="C42" s="36"/>
      <c r="D42" s="35"/>
      <c r="E42" s="34" t="str">
        <f>IFERROR(INDEX('[1]公式予選（TT①）-結果表（貼付）'!$A:$Z,MATCH($B42,'[1]公式予選（TT①）-結果表（貼付）'!$B:$B,0),MATCH('公式予選（TT①）'!E$11,'[1]公式予選（TT①）-結果表（貼付）'!$1:$1,0)),"")</f>
        <v/>
      </c>
      <c r="F42" s="33" t="str">
        <f>IFERROR(INDEX('[1]公式予選（TT①）-結果表（貼付）'!$A:$Z,MATCH($B42,'[1]公式予選（TT①）-結果表（貼付）'!$B:$B,0),MATCH('公式予選（TT①）'!F$11,'[1]公式予選（TT①）-結果表（貼付）'!$1:$1,0)),"")</f>
        <v/>
      </c>
      <c r="G42" s="32" t="str">
        <f>IFERROR(INDEX('[1]公式予選（TT①）-結果表（貼付）'!$A:$Z,MATCH($B42,'[1]公式予選（TT①）-結果表（貼付）'!$B:$B,0),MATCH('公式予選（TT①）'!G$11,'[1]公式予選（TT①）-結果表（貼付）'!$1:$1,0)),"")</f>
        <v/>
      </c>
      <c r="H42" s="31" t="str">
        <f>IFERROR(INDEX('[1]公式予選（TT①）-結果表（貼付）'!$A:$Z,MATCH($B42,'[1]公式予選（TT①）-結果表（貼付）'!$B:$B,0),MATCH('公式予選（TT①）'!H$11,'[1]公式予選（TT①）-結果表（貼付）'!$1:$1,0)),"")</f>
        <v/>
      </c>
      <c r="I42" s="30" t="str">
        <f>IF(A42="DNS","ｽﾀｰﾄ出来ず",IF(A42="DQ","失　格",IFERROR(INDEX('[1]公式予選（TT①）-結果表（貼付）'!$A:$Z,MATCH($B42,'[1]公式予選（TT①）-結果表（貼付）'!$B:$B,0),MATCH('公式予選（TT①）'!I$11,'[1]公式予選（TT①）-結果表（貼付）'!$1:$1,0)),"")))</f>
        <v/>
      </c>
      <c r="J42" s="29" t="str">
        <f>IF(I42&lt;1,"",IF($J$11&gt;I42,"R",""))</f>
        <v/>
      </c>
      <c r="K42" s="28" t="str">
        <f>IF(OR('[1]公式予選（TT①）-結果表（貼付）'!A30="DNS",'[1]公式予選（TT①）-結果表（貼付）'!A30="DQ"),"",IFERROR(INDEX('[1]公式予選（TT①）-結果表（貼付）'!$A:$Z,MATCH($B42,'[1]公式予選（TT①）-結果表（貼付）'!$B:$B,0),MATCH('公式予選（TT①）'!K$11,'[1]公式予選（TT①）-結果表（貼付）'!$1:$1,0)),""))</f>
        <v/>
      </c>
      <c r="L42" s="28" t="str">
        <f>IF(OR('[1]公式予選（TT①）-結果表（貼付）'!A30="DNS",'[1]公式予選（TT①）-結果表（貼付）'!A30="DQ"),"",IFERROR(INDEX('[1]公式予選（TT①）-結果表（貼付）'!$A:$Z,MATCH($B42,'[1]公式予選（TT①）-結果表（貼付）'!$B:$B,0),MATCH('公式予選（TT①）'!L$11,'[1]公式予選（TT①）-結果表（貼付）'!$1:$1,0)),""))</f>
        <v/>
      </c>
      <c r="M42" s="27" t="str">
        <f>IF(OR('[1]公式予選（TT①）-結果表（貼付）'!A30="DNS",'[1]公式予選（TT①）-結果表（貼付）'!A30="DQ"),"",IFERROR(INDEX('[1]公式予選（TT①）-結果表（貼付）'!$A:$Z,MATCH($B42,'[1]公式予選（TT①）-結果表（貼付）'!$B:$B,0),MATCH("In Lap",'[1]公式予選（TT①）-結果表（貼付）'!$1:$1,0))&amp;"/"&amp;INDEX('[1]公式予選（TT①）-結果表（貼付）'!$A:$Z,MATCH($B42,'[1]公式予選（TT①）-結果表（貼付）'!$B:$B,0),MATCH("Laps",'[1]公式予選（TT①）-結果表（貼付）'!$1:$1,0)),""))</f>
        <v/>
      </c>
      <c r="N42" s="7"/>
      <c r="O42" s="5"/>
      <c r="P42" s="5"/>
      <c r="Q42" s="6" t="str">
        <f>IF(IFERROR(INDEX('[1]公式予選（TT①）-結果表（貼付）'!$A:$Z,MATCH($B42,'[1]公式予選（TT①）-結果表（貼付）'!$B:$B,0),MATCH(Q$11,'[1]公式予選（TT①）-結果表（貼付）'!$1:$1,0)),"")=0,"",IFERROR(INDEX('[1]公式予選（TT①）-結果表（貼付）'!$A:$Z,MATCH($B42,'[1]公式予選（TT①）-結果表（貼付）'!$B:$B,0),MATCH(Q$11,'[1]公式予選（TT①）-結果表（貼付）'!$1:$1,0)),""))</f>
        <v/>
      </c>
      <c r="R42" s="6" t="str">
        <f>IF(Q42="","",COUNTIF($Q$13:Q42,"&lt;&gt;"&amp;""))</f>
        <v/>
      </c>
      <c r="S42" s="6" t="str">
        <f>IFERROR(RANK(R42,$R$13:$R$48,1),"")</f>
        <v/>
      </c>
      <c r="T42" s="6" t="str">
        <f>IF(IFERROR(INDEX('[1]公式予選（TT①）-結果表（貼付）'!$A:$Z,MATCH($A42,'[1]公式予選（TT①）-結果表（貼付）'!$A:$A,0),MATCH(T$11,'[1]公式予選（TT①）-結果表（貼付）'!$1:$1,0)),"")=0,"",IFERROR(INDEX('[1]公式予選（TT①）-結果表（貼付）'!$A:$Z,MATCH($A42,'[1]公式予選（TT①）-結果表（貼付）'!$A:$A,0),MATCH(T$11,'[1]公式予選（TT①）-結果表（貼付）'!$1:$1,0)),""))</f>
        <v/>
      </c>
      <c r="U42" s="5"/>
      <c r="V42" s="5"/>
    </row>
    <row r="43" spans="1:22" ht="12.75" customHeight="1" x14ac:dyDescent="0.15">
      <c r="A43" s="37" t="str">
        <f>IF(OR('[1]公式予選（TT①）-結果表（貼付）'!A31="DNF",'[1]公式予選（TT①）-結果表（貼付）'!A31="DNS",'[1]公式予選（TT①）-結果表（貼付）'!A31="DQ"),'[1]公式予選（TT①）-結果表（貼付）'!A31,IF(MAX('[1]公式予選（TT①）-結果表（貼付）'!$A:$A)&gt;A42,A42+1,""))</f>
        <v/>
      </c>
      <c r="B43" s="36" t="str">
        <f>IFERROR(INDEX('[1]公式予選（TT①）-結果表（貼付）'!A31:$V$50,MATCH($A43,'[1]公式予選（TT①）-結果表（貼付）'!A31:$A$50,0),MATCH('公式予選（TT①）'!B$11,'[1]公式予選（TT①）-結果表（貼付）'!$1:$1,0)),"")</f>
        <v/>
      </c>
      <c r="C43" s="36"/>
      <c r="D43" s="35"/>
      <c r="E43" s="34" t="str">
        <f>IFERROR(INDEX('[1]公式予選（TT①）-結果表（貼付）'!$A:$Z,MATCH($B43,'[1]公式予選（TT①）-結果表（貼付）'!$B:$B,0),MATCH('公式予選（TT①）'!E$11,'[1]公式予選（TT①）-結果表（貼付）'!$1:$1,0)),"")</f>
        <v/>
      </c>
      <c r="F43" s="33" t="str">
        <f>IFERROR(INDEX('[1]公式予選（TT①）-結果表（貼付）'!$A:$Z,MATCH($B43,'[1]公式予選（TT①）-結果表（貼付）'!$B:$B,0),MATCH('公式予選（TT①）'!F$11,'[1]公式予選（TT①）-結果表（貼付）'!$1:$1,0)),"")</f>
        <v/>
      </c>
      <c r="G43" s="32" t="str">
        <f>IFERROR(INDEX('[1]公式予選（TT①）-結果表（貼付）'!$A:$Z,MATCH($B43,'[1]公式予選（TT①）-結果表（貼付）'!$B:$B,0),MATCH('公式予選（TT①）'!G$11,'[1]公式予選（TT①）-結果表（貼付）'!$1:$1,0)),"")</f>
        <v/>
      </c>
      <c r="H43" s="31" t="str">
        <f>IFERROR(INDEX('[1]公式予選（TT①）-結果表（貼付）'!$A:$Z,MATCH($B43,'[1]公式予選（TT①）-結果表（貼付）'!$B:$B,0),MATCH('公式予選（TT①）'!H$11,'[1]公式予選（TT①）-結果表（貼付）'!$1:$1,0)),"")</f>
        <v/>
      </c>
      <c r="I43" s="30" t="str">
        <f>IF(A43="DNS","ｽﾀｰﾄ出来ず",IF(A43="DQ","失　格",IFERROR(INDEX('[1]公式予選（TT①）-結果表（貼付）'!$A:$Z,MATCH($B43,'[1]公式予選（TT①）-結果表（貼付）'!$B:$B,0),MATCH('公式予選（TT①）'!I$11,'[1]公式予選（TT①）-結果表（貼付）'!$1:$1,0)),"")))</f>
        <v/>
      </c>
      <c r="J43" s="29" t="str">
        <f>IF(I43&lt;1,"",IF($J$11&gt;I43,"R",""))</f>
        <v/>
      </c>
      <c r="K43" s="28" t="str">
        <f>IF(OR('[1]公式予選（TT①）-結果表（貼付）'!A31="DNS",'[1]公式予選（TT①）-結果表（貼付）'!A31="DQ"),"",IFERROR(INDEX('[1]公式予選（TT①）-結果表（貼付）'!$A:$Z,MATCH($B43,'[1]公式予選（TT①）-結果表（貼付）'!$B:$B,0),MATCH('公式予選（TT①）'!K$11,'[1]公式予選（TT①）-結果表（貼付）'!$1:$1,0)),""))</f>
        <v/>
      </c>
      <c r="L43" s="28" t="str">
        <f>IF(OR('[1]公式予選（TT①）-結果表（貼付）'!A31="DNS",'[1]公式予選（TT①）-結果表（貼付）'!A31="DQ"),"",IFERROR(INDEX('[1]公式予選（TT①）-結果表（貼付）'!$A:$Z,MATCH($B43,'[1]公式予選（TT①）-結果表（貼付）'!$B:$B,0),MATCH('公式予選（TT①）'!L$11,'[1]公式予選（TT①）-結果表（貼付）'!$1:$1,0)),""))</f>
        <v/>
      </c>
      <c r="M43" s="27" t="str">
        <f>IF(OR('[1]公式予選（TT①）-結果表（貼付）'!A31="DNS",'[1]公式予選（TT①）-結果表（貼付）'!A31="DQ"),"",IFERROR(INDEX('[1]公式予選（TT①）-結果表（貼付）'!$A:$Z,MATCH($B43,'[1]公式予選（TT①）-結果表（貼付）'!$B:$B,0),MATCH("In Lap",'[1]公式予選（TT①）-結果表（貼付）'!$1:$1,0))&amp;"/"&amp;INDEX('[1]公式予選（TT①）-結果表（貼付）'!$A:$Z,MATCH($B43,'[1]公式予選（TT①）-結果表（貼付）'!$B:$B,0),MATCH("Laps",'[1]公式予選（TT①）-結果表（貼付）'!$1:$1,0)),""))</f>
        <v/>
      </c>
      <c r="N43" s="7"/>
      <c r="O43" s="5"/>
      <c r="P43" s="5"/>
      <c r="Q43" s="6" t="str">
        <f>IF(IFERROR(INDEX('[1]公式予選（TT①）-結果表（貼付）'!$A:$Z,MATCH($B43,'[1]公式予選（TT①）-結果表（貼付）'!$B:$B,0),MATCH(Q$11,'[1]公式予選（TT①）-結果表（貼付）'!$1:$1,0)),"")=0,"",IFERROR(INDEX('[1]公式予選（TT①）-結果表（貼付）'!$A:$Z,MATCH($B43,'[1]公式予選（TT①）-結果表（貼付）'!$B:$B,0),MATCH(Q$11,'[1]公式予選（TT①）-結果表（貼付）'!$1:$1,0)),""))</f>
        <v/>
      </c>
      <c r="R43" s="6" t="str">
        <f>IF(Q43="","",COUNTIF($Q$13:Q43,"&lt;&gt;"&amp;""))</f>
        <v/>
      </c>
      <c r="S43" s="6" t="str">
        <f>IFERROR(RANK(R43,$R$13:$R$48,1),"")</f>
        <v/>
      </c>
      <c r="T43" s="6" t="str">
        <f>IF(IFERROR(INDEX('[1]公式予選（TT①）-結果表（貼付）'!$A:$Z,MATCH($A43,'[1]公式予選（TT①）-結果表（貼付）'!$A:$A,0),MATCH(T$11,'[1]公式予選（TT①）-結果表（貼付）'!$1:$1,0)),"")=0,"",IFERROR(INDEX('[1]公式予選（TT①）-結果表（貼付）'!$A:$Z,MATCH($A43,'[1]公式予選（TT①）-結果表（貼付）'!$A:$A,0),MATCH(T$11,'[1]公式予選（TT①）-結果表（貼付）'!$1:$1,0)),""))</f>
        <v/>
      </c>
      <c r="U43" s="5"/>
      <c r="V43" s="5"/>
    </row>
    <row r="44" spans="1:22" ht="12.75" customHeight="1" x14ac:dyDescent="0.15">
      <c r="A44" s="37" t="str">
        <f>IF(OR('[1]公式予選（TT①）-結果表（貼付）'!A32="DNF",'[1]公式予選（TT①）-結果表（貼付）'!A32="DNS",'[1]公式予選（TT①）-結果表（貼付）'!A32="DQ"),'[1]公式予選（TT①）-結果表（貼付）'!A32,IF(MAX('[1]公式予選（TT①）-結果表（貼付）'!$A:$A)&gt;A43,A43+1,""))</f>
        <v/>
      </c>
      <c r="B44" s="36" t="str">
        <f>IFERROR(INDEX('[1]公式予選（TT①）-結果表（貼付）'!A32:$V$50,MATCH($A44,'[1]公式予選（TT①）-結果表（貼付）'!A32:$A$50,0),MATCH('公式予選（TT①）'!B$11,'[1]公式予選（TT①）-結果表（貼付）'!$1:$1,0)),"")</f>
        <v/>
      </c>
      <c r="C44" s="36"/>
      <c r="D44" s="35"/>
      <c r="E44" s="34" t="str">
        <f>IFERROR(INDEX('[1]公式予選（TT①）-結果表（貼付）'!$A:$Z,MATCH($B44,'[1]公式予選（TT①）-結果表（貼付）'!$B:$B,0),MATCH('公式予選（TT①）'!E$11,'[1]公式予選（TT①）-結果表（貼付）'!$1:$1,0)),"")</f>
        <v/>
      </c>
      <c r="F44" s="33" t="str">
        <f>IFERROR(INDEX('[1]公式予選（TT①）-結果表（貼付）'!$A:$Z,MATCH($B44,'[1]公式予選（TT①）-結果表（貼付）'!$B:$B,0),MATCH('公式予選（TT①）'!F$11,'[1]公式予選（TT①）-結果表（貼付）'!$1:$1,0)),"")</f>
        <v/>
      </c>
      <c r="G44" s="32" t="str">
        <f>IFERROR(INDEX('[1]公式予選（TT①）-結果表（貼付）'!$A:$Z,MATCH($B44,'[1]公式予選（TT①）-結果表（貼付）'!$B:$B,0),MATCH('公式予選（TT①）'!G$11,'[1]公式予選（TT①）-結果表（貼付）'!$1:$1,0)),"")</f>
        <v/>
      </c>
      <c r="H44" s="31" t="str">
        <f>IFERROR(INDEX('[1]公式予選（TT①）-結果表（貼付）'!$A:$Z,MATCH($B44,'[1]公式予選（TT①）-結果表（貼付）'!$B:$B,0),MATCH('公式予選（TT①）'!H$11,'[1]公式予選（TT①）-結果表（貼付）'!$1:$1,0)),"")</f>
        <v/>
      </c>
      <c r="I44" s="30" t="str">
        <f>IF(A44="DNS","ｽﾀｰﾄ出来ず",IF(A44="DQ","失　格",IFERROR(INDEX('[1]公式予選（TT①）-結果表（貼付）'!$A:$Z,MATCH($B44,'[1]公式予選（TT①）-結果表（貼付）'!$B:$B,0),MATCH('公式予選（TT①）'!I$11,'[1]公式予選（TT①）-結果表（貼付）'!$1:$1,0)),"")))</f>
        <v/>
      </c>
      <c r="J44" s="29" t="str">
        <f>IF(I44&lt;1,"",IF($J$11&gt;I44,"R",""))</f>
        <v/>
      </c>
      <c r="K44" s="28" t="str">
        <f>IF(OR('[1]公式予選（TT①）-結果表（貼付）'!A32="DNS",'[1]公式予選（TT①）-結果表（貼付）'!A32="DQ"),"",IFERROR(INDEX('[1]公式予選（TT①）-結果表（貼付）'!$A:$Z,MATCH($B44,'[1]公式予選（TT①）-結果表（貼付）'!$B:$B,0),MATCH('公式予選（TT①）'!K$11,'[1]公式予選（TT①）-結果表（貼付）'!$1:$1,0)),""))</f>
        <v/>
      </c>
      <c r="L44" s="28" t="str">
        <f>IF(OR('[1]公式予選（TT①）-結果表（貼付）'!A32="DNS",'[1]公式予選（TT①）-結果表（貼付）'!A32="DQ"),"",IFERROR(INDEX('[1]公式予選（TT①）-結果表（貼付）'!$A:$Z,MATCH($B44,'[1]公式予選（TT①）-結果表（貼付）'!$B:$B,0),MATCH('公式予選（TT①）'!L$11,'[1]公式予選（TT①）-結果表（貼付）'!$1:$1,0)),""))</f>
        <v/>
      </c>
      <c r="M44" s="27" t="str">
        <f>IF(OR('[1]公式予選（TT①）-結果表（貼付）'!A32="DNS",'[1]公式予選（TT①）-結果表（貼付）'!A32="DQ"),"",IFERROR(INDEX('[1]公式予選（TT①）-結果表（貼付）'!$A:$Z,MATCH($B44,'[1]公式予選（TT①）-結果表（貼付）'!$B:$B,0),MATCH("In Lap",'[1]公式予選（TT①）-結果表（貼付）'!$1:$1,0))&amp;"/"&amp;INDEX('[1]公式予選（TT①）-結果表（貼付）'!$A:$Z,MATCH($B44,'[1]公式予選（TT①）-結果表（貼付）'!$B:$B,0),MATCH("Laps",'[1]公式予選（TT①）-結果表（貼付）'!$1:$1,0)),""))</f>
        <v/>
      </c>
      <c r="N44" s="7"/>
      <c r="O44" s="5"/>
      <c r="P44" s="5"/>
      <c r="Q44" s="6" t="str">
        <f>IF(IFERROR(INDEX('[1]公式予選（TT①）-結果表（貼付）'!$A:$Z,MATCH($B44,'[1]公式予選（TT①）-結果表（貼付）'!$B:$B,0),MATCH(Q$11,'[1]公式予選（TT①）-結果表（貼付）'!$1:$1,0)),"")=0,"",IFERROR(INDEX('[1]公式予選（TT①）-結果表（貼付）'!$A:$Z,MATCH($B44,'[1]公式予選（TT①）-結果表（貼付）'!$B:$B,0),MATCH(Q$11,'[1]公式予選（TT①）-結果表（貼付）'!$1:$1,0)),""))</f>
        <v/>
      </c>
      <c r="R44" s="6" t="str">
        <f>IF(Q44="","",COUNTIF($Q$13:Q44,"&lt;&gt;"&amp;""))</f>
        <v/>
      </c>
      <c r="S44" s="6" t="str">
        <f>IFERROR(RANK(R44,$R$13:$R$48,1),"")</f>
        <v/>
      </c>
      <c r="T44" s="6" t="str">
        <f>IF(IFERROR(INDEX('[1]公式予選（TT①）-結果表（貼付）'!$A:$Z,MATCH($A44,'[1]公式予選（TT①）-結果表（貼付）'!$A:$A,0),MATCH(T$11,'[1]公式予選（TT①）-結果表（貼付）'!$1:$1,0)),"")=0,"",IFERROR(INDEX('[1]公式予選（TT①）-結果表（貼付）'!$A:$Z,MATCH($A44,'[1]公式予選（TT①）-結果表（貼付）'!$A:$A,0),MATCH(T$11,'[1]公式予選（TT①）-結果表（貼付）'!$1:$1,0)),""))</f>
        <v/>
      </c>
      <c r="U44" s="5"/>
      <c r="V44" s="5"/>
    </row>
    <row r="45" spans="1:22" ht="12.75" customHeight="1" x14ac:dyDescent="0.15">
      <c r="A45" s="37" t="str">
        <f>IF(OR('[1]公式予選（TT①）-結果表（貼付）'!A33="DNF",'[1]公式予選（TT①）-結果表（貼付）'!A33="DNS",'[1]公式予選（TT①）-結果表（貼付）'!A33="DQ"),'[1]公式予選（TT①）-結果表（貼付）'!A33,IF(MAX('[1]公式予選（TT①）-結果表（貼付）'!$A:$A)&gt;A44,A44+1,""))</f>
        <v/>
      </c>
      <c r="B45" s="36" t="str">
        <f>IFERROR(INDEX('[1]公式予選（TT①）-結果表（貼付）'!A33:$V$50,MATCH($A45,'[1]公式予選（TT①）-結果表（貼付）'!A33:$A$50,0),MATCH('公式予選（TT①）'!B$11,'[1]公式予選（TT①）-結果表（貼付）'!$1:$1,0)),"")</f>
        <v/>
      </c>
      <c r="C45" s="36"/>
      <c r="D45" s="35"/>
      <c r="E45" s="34" t="str">
        <f>IFERROR(INDEX('[1]公式予選（TT①）-結果表（貼付）'!$A:$Z,MATCH($B45,'[1]公式予選（TT①）-結果表（貼付）'!$B:$B,0),MATCH('公式予選（TT①）'!E$11,'[1]公式予選（TT①）-結果表（貼付）'!$1:$1,0)),"")</f>
        <v/>
      </c>
      <c r="F45" s="33" t="str">
        <f>IFERROR(INDEX('[1]公式予選（TT①）-結果表（貼付）'!$A:$Z,MATCH($B45,'[1]公式予選（TT①）-結果表（貼付）'!$B:$B,0),MATCH('公式予選（TT①）'!F$11,'[1]公式予選（TT①）-結果表（貼付）'!$1:$1,0)),"")</f>
        <v/>
      </c>
      <c r="G45" s="32" t="str">
        <f>IFERROR(INDEX('[1]公式予選（TT①）-結果表（貼付）'!$A:$Z,MATCH($B45,'[1]公式予選（TT①）-結果表（貼付）'!$B:$B,0),MATCH('公式予選（TT①）'!G$11,'[1]公式予選（TT①）-結果表（貼付）'!$1:$1,0)),"")</f>
        <v/>
      </c>
      <c r="H45" s="31" t="str">
        <f>IFERROR(INDEX('[1]公式予選（TT①）-結果表（貼付）'!$A:$Z,MATCH($B45,'[1]公式予選（TT①）-結果表（貼付）'!$B:$B,0),MATCH('公式予選（TT①）'!H$11,'[1]公式予選（TT①）-結果表（貼付）'!$1:$1,0)),"")</f>
        <v/>
      </c>
      <c r="I45" s="30" t="str">
        <f>IF(A45="DNS","ｽﾀｰﾄ出来ず",IF(A45="DQ","失　格",IFERROR(INDEX('[1]公式予選（TT①）-結果表（貼付）'!$A:$Z,MATCH($B45,'[1]公式予選（TT①）-結果表（貼付）'!$B:$B,0),MATCH('公式予選（TT①）'!I$11,'[1]公式予選（TT①）-結果表（貼付）'!$1:$1,0)),"")))</f>
        <v/>
      </c>
      <c r="J45" s="29" t="str">
        <f>IF(I45&lt;1,"",IF($J$11&gt;I45,"R",""))</f>
        <v/>
      </c>
      <c r="K45" s="28" t="str">
        <f>IF(OR('[1]公式予選（TT①）-結果表（貼付）'!A33="DNS",'[1]公式予選（TT①）-結果表（貼付）'!A33="DQ"),"",IFERROR(INDEX('[1]公式予選（TT①）-結果表（貼付）'!$A:$Z,MATCH($B45,'[1]公式予選（TT①）-結果表（貼付）'!$B:$B,0),MATCH('公式予選（TT①）'!K$11,'[1]公式予選（TT①）-結果表（貼付）'!$1:$1,0)),""))</f>
        <v/>
      </c>
      <c r="L45" s="28" t="str">
        <f>IF(OR('[1]公式予選（TT①）-結果表（貼付）'!A33="DNS",'[1]公式予選（TT①）-結果表（貼付）'!A33="DQ"),"",IFERROR(INDEX('[1]公式予選（TT①）-結果表（貼付）'!$A:$Z,MATCH($B45,'[1]公式予選（TT①）-結果表（貼付）'!$B:$B,0),MATCH('公式予選（TT①）'!L$11,'[1]公式予選（TT①）-結果表（貼付）'!$1:$1,0)),""))</f>
        <v/>
      </c>
      <c r="M45" s="27" t="str">
        <f>IF(OR('[1]公式予選（TT①）-結果表（貼付）'!A33="DNS",'[1]公式予選（TT①）-結果表（貼付）'!A33="DQ"),"",IFERROR(INDEX('[1]公式予選（TT①）-結果表（貼付）'!$A:$Z,MATCH($B45,'[1]公式予選（TT①）-結果表（貼付）'!$B:$B,0),MATCH("In Lap",'[1]公式予選（TT①）-結果表（貼付）'!$1:$1,0))&amp;"/"&amp;INDEX('[1]公式予選（TT①）-結果表（貼付）'!$A:$Z,MATCH($B45,'[1]公式予選（TT①）-結果表（貼付）'!$B:$B,0),MATCH("Laps",'[1]公式予選（TT①）-結果表（貼付）'!$1:$1,0)),""))</f>
        <v/>
      </c>
      <c r="N45" s="7"/>
      <c r="O45" s="5"/>
      <c r="P45" s="5"/>
      <c r="Q45" s="6" t="str">
        <f>IF(IFERROR(INDEX('[1]公式予選（TT①）-結果表（貼付）'!$A:$Z,MATCH($B45,'[1]公式予選（TT①）-結果表（貼付）'!$B:$B,0),MATCH(Q$11,'[1]公式予選（TT①）-結果表（貼付）'!$1:$1,0)),"")=0,"",IFERROR(INDEX('[1]公式予選（TT①）-結果表（貼付）'!$A:$Z,MATCH($B45,'[1]公式予選（TT①）-結果表（貼付）'!$B:$B,0),MATCH(Q$11,'[1]公式予選（TT①）-結果表（貼付）'!$1:$1,0)),""))</f>
        <v/>
      </c>
      <c r="R45" s="6" t="str">
        <f>IF(Q45="","",COUNTIF($Q$13:Q45,"&lt;&gt;"&amp;""))</f>
        <v/>
      </c>
      <c r="S45" s="6" t="str">
        <f>IFERROR(RANK(R45,$R$13:$R$48,1),"")</f>
        <v/>
      </c>
      <c r="T45" s="6" t="str">
        <f>IF(IFERROR(INDEX('[1]公式予選（TT①）-結果表（貼付）'!$A:$Z,MATCH($A45,'[1]公式予選（TT①）-結果表（貼付）'!$A:$A,0),MATCH(T$11,'[1]公式予選（TT①）-結果表（貼付）'!$1:$1,0)),"")=0,"",IFERROR(INDEX('[1]公式予選（TT①）-結果表（貼付）'!$A:$Z,MATCH($A45,'[1]公式予選（TT①）-結果表（貼付）'!$A:$A,0),MATCH(T$11,'[1]公式予選（TT①）-結果表（貼付）'!$1:$1,0)),""))</f>
        <v/>
      </c>
      <c r="U45" s="5"/>
      <c r="V45" s="5"/>
    </row>
    <row r="46" spans="1:22" ht="12.75" customHeight="1" x14ac:dyDescent="0.15">
      <c r="A46" s="37" t="str">
        <f>IF(OR('[1]公式予選（TT①）-結果表（貼付）'!A34="DNF",'[1]公式予選（TT①）-結果表（貼付）'!A34="DNS",'[1]公式予選（TT①）-結果表（貼付）'!A34="DQ"),'[1]公式予選（TT①）-結果表（貼付）'!A34,IF(MAX('[1]公式予選（TT①）-結果表（貼付）'!$A:$A)&gt;A45,A45+1,""))</f>
        <v/>
      </c>
      <c r="B46" s="36" t="str">
        <f>IFERROR(INDEX('[1]公式予選（TT①）-結果表（貼付）'!A34:$V$50,MATCH($A46,'[1]公式予選（TT①）-結果表（貼付）'!A34:$A$50,0),MATCH('公式予選（TT①）'!B$11,'[1]公式予選（TT①）-結果表（貼付）'!$1:$1,0)),"")</f>
        <v/>
      </c>
      <c r="C46" s="36"/>
      <c r="D46" s="35"/>
      <c r="E46" s="34" t="str">
        <f>IFERROR(INDEX('[1]公式予選（TT①）-結果表（貼付）'!$A:$Z,MATCH($B46,'[1]公式予選（TT①）-結果表（貼付）'!$B:$B,0),MATCH('公式予選（TT①）'!E$11,'[1]公式予選（TT①）-結果表（貼付）'!$1:$1,0)),"")</f>
        <v/>
      </c>
      <c r="F46" s="33" t="str">
        <f>IFERROR(INDEX('[1]公式予選（TT①）-結果表（貼付）'!$A:$Z,MATCH($B46,'[1]公式予選（TT①）-結果表（貼付）'!$B:$B,0),MATCH('公式予選（TT①）'!F$11,'[1]公式予選（TT①）-結果表（貼付）'!$1:$1,0)),"")</f>
        <v/>
      </c>
      <c r="G46" s="32" t="str">
        <f>IFERROR(INDEX('[1]公式予選（TT①）-結果表（貼付）'!$A:$Z,MATCH($B46,'[1]公式予選（TT①）-結果表（貼付）'!$B:$B,0),MATCH('公式予選（TT①）'!G$11,'[1]公式予選（TT①）-結果表（貼付）'!$1:$1,0)),"")</f>
        <v/>
      </c>
      <c r="H46" s="31" t="str">
        <f>IFERROR(INDEX('[1]公式予選（TT①）-結果表（貼付）'!$A:$Z,MATCH($B46,'[1]公式予選（TT①）-結果表（貼付）'!$B:$B,0),MATCH('公式予選（TT①）'!H$11,'[1]公式予選（TT①）-結果表（貼付）'!$1:$1,0)),"")</f>
        <v/>
      </c>
      <c r="I46" s="30" t="str">
        <f>IF(A46="DNS","ｽﾀｰﾄ出来ず",IF(A46="DQ","失　格",IFERROR(INDEX('[1]公式予選（TT①）-結果表（貼付）'!$A:$Z,MATCH($B46,'[1]公式予選（TT①）-結果表（貼付）'!$B:$B,0),MATCH('公式予選（TT①）'!I$11,'[1]公式予選（TT①）-結果表（貼付）'!$1:$1,0)),"")))</f>
        <v/>
      </c>
      <c r="J46" s="29" t="str">
        <f>IF(I46&lt;1,"",IF($J$11&gt;I46,"R",""))</f>
        <v/>
      </c>
      <c r="K46" s="28" t="str">
        <f>IF(OR('[1]公式予選（TT①）-結果表（貼付）'!A34="DNS",'[1]公式予選（TT①）-結果表（貼付）'!A34="DQ"),"",IFERROR(INDEX('[1]公式予選（TT①）-結果表（貼付）'!$A:$Z,MATCH($B46,'[1]公式予選（TT①）-結果表（貼付）'!$B:$B,0),MATCH('公式予選（TT①）'!K$11,'[1]公式予選（TT①）-結果表（貼付）'!$1:$1,0)),""))</f>
        <v/>
      </c>
      <c r="L46" s="28" t="str">
        <f>IF(OR('[1]公式予選（TT①）-結果表（貼付）'!A34="DNS",'[1]公式予選（TT①）-結果表（貼付）'!A34="DQ"),"",IFERROR(INDEX('[1]公式予選（TT①）-結果表（貼付）'!$A:$Z,MATCH($B46,'[1]公式予選（TT①）-結果表（貼付）'!$B:$B,0),MATCH('公式予選（TT①）'!L$11,'[1]公式予選（TT①）-結果表（貼付）'!$1:$1,0)),""))</f>
        <v/>
      </c>
      <c r="M46" s="27" t="str">
        <f>IF(OR('[1]公式予選（TT①）-結果表（貼付）'!A34="DNS",'[1]公式予選（TT①）-結果表（貼付）'!A34="DQ"),"",IFERROR(INDEX('[1]公式予選（TT①）-結果表（貼付）'!$A:$Z,MATCH($B46,'[1]公式予選（TT①）-結果表（貼付）'!$B:$B,0),MATCH("In Lap",'[1]公式予選（TT①）-結果表（貼付）'!$1:$1,0))&amp;"/"&amp;INDEX('[1]公式予選（TT①）-結果表（貼付）'!$A:$Z,MATCH($B46,'[1]公式予選（TT①）-結果表（貼付）'!$B:$B,0),MATCH("Laps",'[1]公式予選（TT①）-結果表（貼付）'!$1:$1,0)),""))</f>
        <v/>
      </c>
      <c r="N46" s="7"/>
      <c r="O46" s="5"/>
      <c r="P46" s="5"/>
      <c r="Q46" s="6" t="str">
        <f>IF(IFERROR(INDEX('[1]公式予選（TT①）-結果表（貼付）'!$A:$Z,MATCH($B46,'[1]公式予選（TT①）-結果表（貼付）'!$B:$B,0),MATCH(Q$11,'[1]公式予選（TT①）-結果表（貼付）'!$1:$1,0)),"")=0,"",IFERROR(INDEX('[1]公式予選（TT①）-結果表（貼付）'!$A:$Z,MATCH($B46,'[1]公式予選（TT①）-結果表（貼付）'!$B:$B,0),MATCH(Q$11,'[1]公式予選（TT①）-結果表（貼付）'!$1:$1,0)),""))</f>
        <v/>
      </c>
      <c r="R46" s="6" t="str">
        <f>IF(Q46="","",COUNTIF($Q$13:Q46,"&lt;&gt;"&amp;""))</f>
        <v/>
      </c>
      <c r="S46" s="6" t="str">
        <f>IFERROR(RANK(R46,$R$13:$R$48,1),"")</f>
        <v/>
      </c>
      <c r="T46" s="6" t="str">
        <f>IF(IFERROR(INDEX('[1]公式予選（TT①）-結果表（貼付）'!$A:$Z,MATCH($A46,'[1]公式予選（TT①）-結果表（貼付）'!$A:$A,0),MATCH(T$11,'[1]公式予選（TT①）-結果表（貼付）'!$1:$1,0)),"")=0,"",IFERROR(INDEX('[1]公式予選（TT①）-結果表（貼付）'!$A:$Z,MATCH($A46,'[1]公式予選（TT①）-結果表（貼付）'!$A:$A,0),MATCH(T$11,'[1]公式予選（TT①）-結果表（貼付）'!$1:$1,0)),""))</f>
        <v/>
      </c>
      <c r="U46" s="5"/>
      <c r="V46" s="5"/>
    </row>
    <row r="47" spans="1:22" ht="12.75" customHeight="1" x14ac:dyDescent="0.15">
      <c r="A47" s="37" t="str">
        <f>IF(OR('[1]公式予選（TT①）-結果表（貼付）'!A35="DNF",'[1]公式予選（TT①）-結果表（貼付）'!A35="DNS",'[1]公式予選（TT①）-結果表（貼付）'!A35="DQ"),'[1]公式予選（TT①）-結果表（貼付）'!A35,IF(MAX('[1]公式予選（TT①）-結果表（貼付）'!$A:$A)&gt;A46,A46+1,""))</f>
        <v/>
      </c>
      <c r="B47" s="36" t="str">
        <f>IFERROR(INDEX('[1]公式予選（TT①）-結果表（貼付）'!A35:$V$50,MATCH($A47,'[1]公式予選（TT①）-結果表（貼付）'!A35:$A$50,0),MATCH('公式予選（TT①）'!B$11,'[1]公式予選（TT①）-結果表（貼付）'!$1:$1,0)),"")</f>
        <v/>
      </c>
      <c r="C47" s="36"/>
      <c r="D47" s="35"/>
      <c r="E47" s="34" t="str">
        <f>IFERROR(INDEX('[1]公式予選（TT①）-結果表（貼付）'!$A:$Z,MATCH($B47,'[1]公式予選（TT①）-結果表（貼付）'!$B:$B,0),MATCH('公式予選（TT①）'!E$11,'[1]公式予選（TT①）-結果表（貼付）'!$1:$1,0)),"")</f>
        <v/>
      </c>
      <c r="F47" s="33" t="str">
        <f>IFERROR(INDEX('[1]公式予選（TT①）-結果表（貼付）'!$A:$Z,MATCH($B47,'[1]公式予選（TT①）-結果表（貼付）'!$B:$B,0),MATCH('公式予選（TT①）'!F$11,'[1]公式予選（TT①）-結果表（貼付）'!$1:$1,0)),"")</f>
        <v/>
      </c>
      <c r="G47" s="32" t="str">
        <f>IFERROR(INDEX('[1]公式予選（TT①）-結果表（貼付）'!$A:$Z,MATCH($B47,'[1]公式予選（TT①）-結果表（貼付）'!$B:$B,0),MATCH('公式予選（TT①）'!G$11,'[1]公式予選（TT①）-結果表（貼付）'!$1:$1,0)),"")</f>
        <v/>
      </c>
      <c r="H47" s="31" t="str">
        <f>IFERROR(INDEX('[1]公式予選（TT①）-結果表（貼付）'!$A:$Z,MATCH($B47,'[1]公式予選（TT①）-結果表（貼付）'!$B:$B,0),MATCH('公式予選（TT①）'!H$11,'[1]公式予選（TT①）-結果表（貼付）'!$1:$1,0)),"")</f>
        <v/>
      </c>
      <c r="I47" s="30" t="str">
        <f>IF(A47="DNS","ｽﾀｰﾄ出来ず",IF(A47="DQ","失　格",IFERROR(INDEX('[1]公式予選（TT①）-結果表（貼付）'!$A:$Z,MATCH($B47,'[1]公式予選（TT①）-結果表（貼付）'!$B:$B,0),MATCH('公式予選（TT①）'!I$11,'[1]公式予選（TT①）-結果表（貼付）'!$1:$1,0)),"")))</f>
        <v/>
      </c>
      <c r="J47" s="29" t="str">
        <f>IF(I47&lt;1,"",IF($J$11&gt;I47,"R",""))</f>
        <v/>
      </c>
      <c r="K47" s="28" t="str">
        <f>IF(OR('[1]公式予選（TT①）-結果表（貼付）'!A35="DNS",'[1]公式予選（TT①）-結果表（貼付）'!A35="DQ"),"",IFERROR(INDEX('[1]公式予選（TT①）-結果表（貼付）'!$A:$Z,MATCH($B47,'[1]公式予選（TT①）-結果表（貼付）'!$B:$B,0),MATCH('公式予選（TT①）'!K$11,'[1]公式予選（TT①）-結果表（貼付）'!$1:$1,0)),""))</f>
        <v/>
      </c>
      <c r="L47" s="28" t="str">
        <f>IF(OR('[1]公式予選（TT①）-結果表（貼付）'!A35="DNS",'[1]公式予選（TT①）-結果表（貼付）'!A35="DQ"),"",IFERROR(INDEX('[1]公式予選（TT①）-結果表（貼付）'!$A:$Z,MATCH($B47,'[1]公式予選（TT①）-結果表（貼付）'!$B:$B,0),MATCH('公式予選（TT①）'!L$11,'[1]公式予選（TT①）-結果表（貼付）'!$1:$1,0)),""))</f>
        <v/>
      </c>
      <c r="M47" s="27" t="str">
        <f>IF(OR('[1]公式予選（TT①）-結果表（貼付）'!A35="DNS",'[1]公式予選（TT①）-結果表（貼付）'!A35="DQ"),"",IFERROR(INDEX('[1]公式予選（TT①）-結果表（貼付）'!$A:$Z,MATCH($B47,'[1]公式予選（TT①）-結果表（貼付）'!$B:$B,0),MATCH("In Lap",'[1]公式予選（TT①）-結果表（貼付）'!$1:$1,0))&amp;"/"&amp;INDEX('[1]公式予選（TT①）-結果表（貼付）'!$A:$Z,MATCH($B47,'[1]公式予選（TT①）-結果表（貼付）'!$B:$B,0),MATCH("Laps",'[1]公式予選（TT①）-結果表（貼付）'!$1:$1,0)),""))</f>
        <v/>
      </c>
      <c r="N47" s="7"/>
      <c r="O47" s="5"/>
      <c r="P47" s="5"/>
      <c r="Q47" s="6"/>
      <c r="R47" s="6"/>
      <c r="S47" s="6"/>
      <c r="T47" s="6"/>
      <c r="U47" s="5"/>
      <c r="V47" s="5"/>
    </row>
    <row r="48" spans="1:22" ht="12.75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8"/>
      <c r="L48" s="28"/>
      <c r="M48" s="27"/>
      <c r="N48" s="7"/>
      <c r="O48" s="5"/>
      <c r="P48" s="5"/>
      <c r="Q48" s="6"/>
      <c r="R48" s="6"/>
      <c r="S48" s="6"/>
      <c r="T48" s="6"/>
      <c r="U48" s="5"/>
      <c r="V48" s="5"/>
    </row>
    <row r="49" spans="1:22" ht="2.1" customHeight="1" x14ac:dyDescent="0.15">
      <c r="A49" s="37"/>
      <c r="B49" s="36"/>
      <c r="C49" s="36"/>
      <c r="D49" s="35"/>
      <c r="E49" s="34"/>
      <c r="F49" s="33"/>
      <c r="G49" s="32"/>
      <c r="H49" s="31"/>
      <c r="I49" s="30"/>
      <c r="J49" s="29"/>
      <c r="K49" s="28"/>
      <c r="L49" s="28"/>
      <c r="M49" s="27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8"/>
      <c r="L50" s="28"/>
      <c r="M50" s="27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customHeight="1" x14ac:dyDescent="0.15">
      <c r="A52" s="22" t="str">
        <f>IF(A53="","","ﾍﾟﾅﾙﾃｨ")</f>
        <v/>
      </c>
      <c r="B52" s="25"/>
      <c r="C52" s="25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3"/>
      <c r="P52" s="6"/>
      <c r="Q52" s="6"/>
      <c r="R52" s="6"/>
      <c r="S52" s="6"/>
      <c r="T52" s="6"/>
      <c r="U52" s="6"/>
      <c r="V52" s="6"/>
    </row>
    <row r="53" spans="1:22" s="19" customFormat="1" ht="12.75" customHeight="1" x14ac:dyDescent="0.15">
      <c r="A53" s="26" t="str">
        <f>IF(MAX(R13:R48)&lt;1,"",1)</f>
        <v/>
      </c>
      <c r="B53" s="19" t="str">
        <f>IF(A53="","","No."&amp;INDEX($A$11:$V$48,MATCH($A53,$S$11:$S$48,0),MATCH("No.",$11:$11,0)))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3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4" t="str">
        <f>IF(A53&lt;COUNTIF($S$12:$S$48,"&gt;"&amp;0),A53+1,"")</f>
        <v/>
      </c>
      <c r="B54" s="19" t="str">
        <f>IF(A54="","","No."&amp;INDEX($A$11:$V$48,MATCH($A54,$S$11:$S$48,0),MATCH("No.",$11:$11,0)))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3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4" t="str">
        <f>IF(A54&lt;COUNTIF($S$12:$S$48,"&gt;"&amp;0),A54+1,"")</f>
        <v/>
      </c>
      <c r="B55" s="19" t="str">
        <f>IF(A55="","","No."&amp;INDEX($A$11:$V$48,MATCH($A55,$S$11:$S$48,0),MATCH("No.",$11:$11,0)))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3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4" t="str">
        <f>IF(A55&lt;COUNTIF($S$12:$S$48,"&gt;"&amp;0),A55+1,"")</f>
        <v/>
      </c>
      <c r="B56" s="19" t="str">
        <f>IF(A56="","","No."&amp;INDEX($A$11:$V$48,MATCH($A56,$S$11:$S$48,0),MATCH("No.",$11:$11,0)))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3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4" t="str">
        <f>IF(A56&lt;COUNTIF($S$12:$S$48,"&gt;"&amp;0),A56+1,"")</f>
        <v/>
      </c>
      <c r="B57" s="19" t="str">
        <f>IF(A57="","","No."&amp;INDEX($A$11:$V$48,MATCH($A57,$S$11:$S$48,0),MATCH("No.",$11:$11,0)))</f>
        <v/>
      </c>
      <c r="D57" s="25"/>
      <c r="E57" s="7"/>
      <c r="F57" s="7"/>
      <c r="G57" s="7"/>
      <c r="H57" s="9"/>
      <c r="I57" s="7"/>
      <c r="J57" s="8"/>
      <c r="K57" s="7"/>
      <c r="L57" s="7"/>
      <c r="M57" s="7"/>
      <c r="N57" s="10"/>
      <c r="O57" s="23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4" t="str">
        <f>IF(A57&lt;COUNTIF($S$12:$S$48,"&gt;"&amp;0),A57+1,"")</f>
        <v/>
      </c>
      <c r="B58" s="19" t="str">
        <f>IF(A58="","","No."&amp;INDEX($A$11:$V$48,MATCH($A58,$S$11:$S$48,0),MATCH("No.",$11:$11,0)))</f>
        <v/>
      </c>
      <c r="D58" s="25"/>
      <c r="E58" s="7"/>
      <c r="F58" s="7"/>
      <c r="G58" s="7"/>
      <c r="H58" s="9"/>
      <c r="I58" s="7"/>
      <c r="J58" s="8"/>
      <c r="K58" s="7"/>
      <c r="L58" s="7"/>
      <c r="M58" s="7"/>
      <c r="N58" s="10"/>
      <c r="O58" s="23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4" t="str">
        <f>IF(A58&lt;COUNTIF($S$12:$S$48,"&gt;"&amp;0),A58+1,"")</f>
        <v/>
      </c>
      <c r="B59" s="19" t="str">
        <f>IF(A59="","","No."&amp;INDEX($A$11:$V$48,MATCH($A59,$S$11:$S$48,0),MATCH("No.",$11:$11,0)))</f>
        <v/>
      </c>
      <c r="D59" s="25"/>
      <c r="E59" s="7"/>
      <c r="F59" s="7"/>
      <c r="G59" s="7"/>
      <c r="H59" s="9"/>
      <c r="I59" s="7"/>
      <c r="J59" s="8"/>
      <c r="K59" s="7"/>
      <c r="L59" s="7"/>
      <c r="M59" s="7"/>
      <c r="N59" s="10"/>
      <c r="O59" s="23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4" t="str">
        <f>IF(A59&lt;COUNTIF($S$12:$S$48,"&gt;"&amp;0),A59+1,"")</f>
        <v/>
      </c>
      <c r="B60" s="19" t="str">
        <f>IF(A60="","","No."&amp;INDEX($A$11:$V$48,MATCH($A60,$S$11:$S$48,0),MATCH("No.",$11:$11,0)))</f>
        <v/>
      </c>
      <c r="D60" s="25"/>
      <c r="E60" s="7"/>
      <c r="F60" s="7"/>
      <c r="G60" s="7"/>
      <c r="H60" s="9"/>
      <c r="I60" s="7"/>
      <c r="J60" s="8"/>
      <c r="K60" s="7"/>
      <c r="L60" s="7"/>
      <c r="M60" s="7"/>
      <c r="N60" s="10"/>
      <c r="O60" s="23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4" t="str">
        <f>IF(A60&lt;COUNTIF($S$12:$S$48,"&gt;"&amp;0),A60+1,"")</f>
        <v/>
      </c>
      <c r="B61" s="19" t="str">
        <f>IF(A61="","","No."&amp;INDEX($A$11:$V$48,MATCH($A61,$S$11:$S$48,0),MATCH("No.",$11:$11,0)))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3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4" t="str">
        <f>IF(A61&lt;COUNTIF($S$12:$S$48,"&gt;"&amp;0),A61+1,"")</f>
        <v/>
      </c>
      <c r="B62" s="19" t="str">
        <f>IF(A62="","","No."&amp;INDEX($A$11:$V$48,MATCH($A62,$S$11:$S$48,0),MATCH("No.",$11:$11,0)))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3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4" t="str">
        <f>IF(A62&lt;COUNTIF($S$12:$S$48,"&gt;"&amp;0),A62+1,"")</f>
        <v/>
      </c>
      <c r="B63" s="19" t="str">
        <f>IF(A63="","","No."&amp;INDEX($A$11:$V$48,MATCH($A63,$S$11:$S$48,0),MATCH("No.",$11:$11,0)))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3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8" t="str">
        <f>"競技委員長 ："&amp;" "&amp;[1]各種設定!$D$22</f>
        <v>競技委員長 ： Toshiaki KUBOTA</v>
      </c>
      <c r="G64" s="1"/>
      <c r="H64" s="7"/>
      <c r="I64" s="7" t="str">
        <f>"計時委員長 ："&amp;" "&amp;[1]各種設定!$D$24</f>
        <v>計時委員長 ： Tsutomu HAYAKAWA</v>
      </c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15"/>
      <c r="B68" s="15"/>
      <c r="C68" s="15"/>
      <c r="D68" s="15"/>
      <c r="E68" s="15"/>
      <c r="F68" s="15"/>
      <c r="G68" s="15"/>
      <c r="H68" s="18"/>
      <c r="I68" s="17"/>
      <c r="J68" s="16"/>
      <c r="K68" s="15"/>
      <c r="L68" s="15"/>
      <c r="M68" s="15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1"/>
      <c r="B69" s="11"/>
      <c r="C69" s="11"/>
      <c r="D69" s="11"/>
      <c r="E69" s="11"/>
      <c r="F69" s="11"/>
      <c r="G69" s="11"/>
      <c r="H69" s="14"/>
      <c r="I69" s="13"/>
      <c r="J69" s="12"/>
      <c r="K69" s="11"/>
      <c r="L69" s="11"/>
      <c r="M69" s="11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9"/>
      <c r="I70" s="10"/>
      <c r="J70" s="8"/>
      <c r="K70" s="7"/>
      <c r="L70" s="7"/>
      <c r="M70" s="7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1.25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7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</sheetData>
  <mergeCells count="1">
    <mergeCell ref="K6:L6"/>
  </mergeCells>
  <phoneticPr fontId="1"/>
  <conditionalFormatting sqref="A13:A31 A33:A43">
    <cfRule type="expression" dxfId="1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4"/>
  <sheetViews>
    <sheetView zoomScaleNormal="100" workbookViewId="0">
      <selection activeCell="A32" sqref="A32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0"/>
      <c r="B6" s="7"/>
      <c r="C6" s="7"/>
      <c r="D6" s="7"/>
      <c r="E6" s="7"/>
      <c r="F6" s="7"/>
      <c r="G6" s="7"/>
      <c r="H6" s="9"/>
      <c r="K6" s="59">
        <v>44877</v>
      </c>
      <c r="L6" s="59"/>
      <c r="M6" s="58" t="s">
        <v>27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57" t="str">
        <f>+[1]各種設定!D2</f>
        <v>2022年 オートバックス全日本カート選手権 OK部門　第9戦/10戦</v>
      </c>
      <c r="B7" s="7"/>
      <c r="C7" s="7"/>
      <c r="D7" s="7"/>
      <c r="E7" s="7"/>
      <c r="F7" s="7"/>
      <c r="G7" s="7"/>
      <c r="H7" s="9"/>
      <c r="J7" s="8"/>
      <c r="K7" s="56" t="s">
        <v>24</v>
      </c>
      <c r="L7" s="56" t="s">
        <v>23</v>
      </c>
      <c r="M7" s="54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56" t="s">
        <v>22</v>
      </c>
      <c r="L8" s="55" t="s">
        <v>21</v>
      </c>
      <c r="M8" s="54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3" t="str">
        <f>+[1]各種設定!D4</f>
        <v>OK</v>
      </c>
      <c r="B9" s="7"/>
      <c r="C9" s="7"/>
      <c r="D9" s="7"/>
      <c r="E9" s="7"/>
      <c r="F9" s="7"/>
      <c r="G9" s="7"/>
      <c r="H9" s="9"/>
      <c r="I9" s="7"/>
      <c r="J9" s="8"/>
      <c r="K9" s="52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1" t="s">
        <v>26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3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49" t="s">
        <v>16</v>
      </c>
      <c r="I11" s="23" t="s">
        <v>15</v>
      </c>
      <c r="J11" s="48">
        <f>VLOOKUP(A9,[1]コースレコード!$A:$G,3,FALSE)</f>
        <v>45.238999999999997</v>
      </c>
      <c r="K11" s="23" t="s">
        <v>14</v>
      </c>
      <c r="L11" s="23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4" t="s">
        <v>9</v>
      </c>
      <c r="B12" s="44" t="s">
        <v>8</v>
      </c>
      <c r="C12" s="44"/>
      <c r="D12" s="44"/>
      <c r="E12" s="47" t="s">
        <v>7</v>
      </c>
      <c r="F12" s="47" t="s">
        <v>6</v>
      </c>
      <c r="G12" s="44" t="s">
        <v>5</v>
      </c>
      <c r="H12" s="46" t="s">
        <v>4</v>
      </c>
      <c r="I12" s="44" t="s">
        <v>3</v>
      </c>
      <c r="J12" s="45"/>
      <c r="K12" s="44" t="s">
        <v>2</v>
      </c>
      <c r="L12" s="44" t="s">
        <v>1</v>
      </c>
      <c r="M12" s="44" t="s">
        <v>0</v>
      </c>
      <c r="N12" s="43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37">
        <v>1</v>
      </c>
      <c r="B13" s="36">
        <f>IFERROR(INDEX('[1]公式予選（TT②）-結果表（貼付）'!A2:$V$50,MATCH($A13,'[1]公式予選（TT②）-結果表（貼付）'!A2:$A$50,0),MATCH('公式予選（TT②）'!B$11,'[1]公式予選（TT②）-結果表（貼付）'!$1:$1,0)),"")</f>
        <v>89</v>
      </c>
      <c r="C13" s="36"/>
      <c r="D13" s="35"/>
      <c r="E13" s="34" t="str">
        <f>IFERROR(INDEX('[1]公式予選（TT②）-結果表（貼付）'!$A:$Z,MATCH($B13,'[1]公式予選（TT②）-結果表（貼付）'!$B:$B,0),MATCH('公式予選（TT②）'!E$11,'[1]公式予選（TT②）-結果表（貼付）'!$1:$1,0)),"")</f>
        <v>加藤 大翔</v>
      </c>
      <c r="F13" s="33" t="str">
        <f>IFERROR(INDEX('[1]公式予選（TT②）-結果表（貼付）'!$A:$Z,MATCH($B13,'[1]公式予選（TT②）-結果表（貼付）'!$B:$B,0),MATCH('公式予選（TT②）'!F$11,'[1]公式予選（TT②）-結果表（貼付）'!$1:$1,0)),"")</f>
        <v>KR/TM</v>
      </c>
      <c r="G13" s="32" t="str">
        <f>IFERROR(INDEX('[1]公式予選（TT②）-結果表（貼付）'!$A:$Z,MATCH($B13,'[1]公式予選（TT②）-結果表（貼付）'!$B:$B,0),MATCH('公式予選（TT②）'!G$11,'[1]公式予選（TT②）-結果表（貼付）'!$1:$1,0)),"")</f>
        <v>PONOS HIROTEX RACING</v>
      </c>
      <c r="H13" s="31" t="str">
        <f>IFERROR(INDEX('[1]公式予選（TT②）-結果表（貼付）'!$A:$Z,MATCH($B13,'[1]公式予選（TT②）-結果表（貼付）'!$B:$B,0),MATCH('公式予選（TT②）'!H$11,'[1]公式予選（TT②）-結果表（貼付）'!$1:$1,0)),"")</f>
        <v>YH</v>
      </c>
      <c r="I13" s="30">
        <f>IF(A13="DNS","ｽﾀｰﾄ出来ず",IF(A13="DQ","失　格",IFERROR(INDEX('[1]公式予選（TT②）-結果表（貼付）'!$A:$Z,MATCH($B13,'[1]公式予選（TT②）-結果表（貼付）'!$B:$B,0),MATCH('公式予選（TT②）'!I$11,'[1]公式予選（TT②）-結果表（貼付）'!$1:$1,0)),"")))</f>
        <v>44.417000000000002</v>
      </c>
      <c r="J13" s="29" t="str">
        <f>IF(I13&lt;1,"",IF($J$11&gt;I13,"R",""))</f>
        <v>R</v>
      </c>
      <c r="K13" s="27" t="str">
        <f>ROUND(INDEX('[1]公式予選（TT②）-結果表（貼付）'!$A:$Z,MATCH($B13,'[1]公式予選（TT②）-結果表（貼付）'!$B:$B,0),MATCH("ベスト平均時速",'[1]公式予選（TT②）-結果表（貼付）'!$1:$1,0)),2)&amp;"km/h"</f>
        <v>102.45km/h</v>
      </c>
      <c r="L13" s="27"/>
      <c r="M13" s="27" t="str">
        <f>IF(OR('[1]公式予選（TT②）-結果表（貼付）'!A2="DNS",'[1]公式予選（TT②）-結果表（貼付）'!A2="DQ"),"",IFERROR(INDEX('[1]公式予選（TT②）-結果表（貼付）'!$A:$Z,MATCH($B13,'[1]公式予選（TT②）-結果表（貼付）'!$B:$B,0),MATCH("In Lap",'[1]公式予選（TT②）-結果表（貼付）'!$1:$1,0))&amp;"/"&amp;INDEX('[1]公式予選（TT②）-結果表（貼付）'!$A:$Z,MATCH($B13,'[1]公式予選（TT②）-結果表（貼付）'!$B:$B,0),MATCH("Laps",'[1]公式予選（TT②）-結果表（貼付）'!$1:$1,0)),""))</f>
        <v>4/4</v>
      </c>
      <c r="N13" s="42"/>
      <c r="O13" s="5"/>
      <c r="P13" s="5"/>
      <c r="Q13" s="6" t="str">
        <f>IF(IFERROR(INDEX('[1]公式予選（TT②）-結果表（貼付）'!$A:$Z,MATCH($B13,'[1]公式予選（TT②）-結果表（貼付）'!$B:$B,0),MATCH(Q$11,'[1]公式予選（TT②）-結果表（貼付）'!$1:$1,0)),"")=0,"",IFERROR(INDEX('[1]公式予選（TT②）-結果表（貼付）'!$A:$Z,MATCH($B13,'[1]公式予選（TT②）-結果表（貼付）'!$B:$B,0),MATCH(Q$11,'[1]公式予選（TT②）-結果表（貼付）'!$1:$1,0)),""))</f>
        <v/>
      </c>
      <c r="R13" s="6" t="str">
        <f>IF(Q13="","",COUNTIF($Q$13:Q13,"&lt;&gt;"&amp;""))</f>
        <v/>
      </c>
      <c r="S13" s="6" t="str">
        <f>IFERROR(RANK(R13,$R$13:$R$48,1),"")</f>
        <v/>
      </c>
      <c r="T13" s="6" t="str">
        <f>IF(IFERROR(INDEX('[1]公式予選（TT②）-結果表（貼付）'!$A:$Z,MATCH($A13,'[1]公式予選（TT②）-結果表（貼付）'!$A:$A,0),MATCH(T$11,'[1]公式予選（TT②）-結果表（貼付）'!$1:$1,0)),"")=0,"",IFERROR(INDEX('[1]公式予選（TT②）-結果表（貼付）'!$A:$Z,MATCH($A13,'[1]公式予選（TT②）-結果表（貼付）'!$A:$A,0),MATCH(T$11,'[1]公式予選（TT②）-結果表（貼付）'!$1:$1,0)),""))</f>
        <v/>
      </c>
      <c r="U13" s="5"/>
      <c r="V13" s="5"/>
    </row>
    <row r="14" spans="1:22" ht="12.75" customHeight="1" x14ac:dyDescent="0.15">
      <c r="A14" s="37">
        <f>IF(OR('[1]公式予選（TT②）-結果表（貼付）'!A3="DNF",'[1]公式予選（TT②）-結果表（貼付）'!A3="DNS",'[1]公式予選（TT②）-結果表（貼付）'!A3="DQ"),'[1]公式予選（TT②）-結果表（貼付）'!A3,IF(MAX('[1]公式予選（TT②）-結果表（貼付）'!$A:$A)&gt;A13,A13+1,""))</f>
        <v>2</v>
      </c>
      <c r="B14" s="36">
        <f>IFERROR(INDEX('[1]公式予選（TT②）-結果表（貼付）'!A3:$V$50,MATCH($A14,'[1]公式予選（TT②）-結果表（貼付）'!A3:$A$50,0),MATCH('公式予選（TT②）'!B$11,'[1]公式予選（TT②）-結果表（貼付）'!$1:$1,0)),"")</f>
        <v>34</v>
      </c>
      <c r="C14" s="36"/>
      <c r="D14" s="35"/>
      <c r="E14" s="34" t="str">
        <f>IFERROR(INDEX('[1]公式予選（TT②）-結果表（貼付）'!$A:$Z,MATCH($B14,'[1]公式予選（TT②）-結果表（貼付）'!$B:$B,0),MATCH('公式予選（TT②）'!E$11,'[1]公式予選（TT②）-結果表（貼付）'!$1:$1,0)),"")</f>
        <v>清水 啓伸</v>
      </c>
      <c r="F14" s="33" t="str">
        <f>IFERROR(INDEX('[1]公式予選（TT②）-結果表（貼付）'!$A:$Z,MATCH($B14,'[1]公式予選（TT②）-結果表（貼付）'!$B:$B,0),MATCH('公式予選（TT②）'!F$11,'[1]公式予選（TT②）-結果表（貼付）'!$1:$1,0)),"")</f>
        <v>Drago CORSE/TM</v>
      </c>
      <c r="G14" s="32" t="str">
        <f>IFERROR(INDEX('[1]公式予選（TT②）-結果表（貼付）'!$A:$Z,MATCH($B14,'[1]公式予選（TT②）-結果表（貼付）'!$B:$B,0),MATCH('公式予選（TT②）'!G$11,'[1]公式予選（TT②）-結果表（貼付）'!$1:$1,0)),"")</f>
        <v>DragoCORSE</v>
      </c>
      <c r="H14" s="31" t="str">
        <f>IFERROR(INDEX('[1]公式予選（TT②）-結果表（貼付）'!$A:$Z,MATCH($B14,'[1]公式予選（TT②）-結果表（貼付）'!$B:$B,0),MATCH('公式予選（TT②）'!H$11,'[1]公式予選（TT②）-結果表（貼付）'!$1:$1,0)),"")</f>
        <v>BS</v>
      </c>
      <c r="I14" s="30">
        <f>IF(A14="DNS","ｽﾀｰﾄ出来ず",IF(A14="DQ","失　格",IFERROR(INDEX('[1]公式予選（TT②）-結果表（貼付）'!$A:$Z,MATCH($B14,'[1]公式予選（TT②）-結果表（貼付）'!$B:$B,0),MATCH('公式予選（TT②）'!I$11,'[1]公式予選（TT②）-結果表（貼付）'!$1:$1,0)),"")))</f>
        <v>44.542999999999999</v>
      </c>
      <c r="J14" s="61" t="str">
        <f>IF(I14&lt;1,"",IF($J$11&gt;I14,"R",""))</f>
        <v>R</v>
      </c>
      <c r="K14" s="28">
        <f>IF(OR('[1]公式予選（TT②）-結果表（貼付）'!A3="DNS",'[1]公式予選（TT②）-結果表（貼付）'!A3="DQ"),"",IFERROR(INDEX('[1]公式予選（TT②）-結果表（貼付）'!$A:$Z,MATCH($B14,'[1]公式予選（TT②）-結果表（貼付）'!$B:$B,0),MATCH('公式予選（TT②）'!K$11,'[1]公式予選（TT②）-結果表（貼付）'!$1:$1,0)),""))</f>
        <v>0.126</v>
      </c>
      <c r="L14" s="28">
        <f>IF(OR('[1]公式予選（TT②）-結果表（貼付）'!A3="DNS",'[1]公式予選（TT②）-結果表（貼付）'!A3="DQ"),"",IFERROR(INDEX('[1]公式予選（TT②）-結果表（貼付）'!$A:$Z,MATCH($B14,'[1]公式予選（TT②）-結果表（貼付）'!$B:$B,0),MATCH('公式予選（TT②）'!L$11,'[1]公式予選（TT②）-結果表（貼付）'!$1:$1,0)),""))</f>
        <v>0.126</v>
      </c>
      <c r="M14" s="27" t="str">
        <f>IF(OR('[1]公式予選（TT②）-結果表（貼付）'!A3="DNS",'[1]公式予選（TT②）-結果表（貼付）'!A3="DQ"),"",IFERROR(INDEX('[1]公式予選（TT②）-結果表（貼付）'!$A:$Z,MATCH($B14,'[1]公式予選（TT②）-結果表（貼付）'!$B:$B,0),MATCH("In Lap",'[1]公式予選（TT②）-結果表（貼付）'!$1:$1,0))&amp;"/"&amp;INDEX('[1]公式予選（TT②）-結果表（貼付）'!$A:$Z,MATCH($B14,'[1]公式予選（TT②）-結果表（貼付）'!$B:$B,0),MATCH("Laps",'[1]公式予選（TT②）-結果表（貼付）'!$1:$1,0)),""))</f>
        <v>5/5</v>
      </c>
      <c r="N14" s="42"/>
      <c r="O14" s="5"/>
      <c r="P14" s="5"/>
      <c r="Q14" s="6" t="str">
        <f>IF(IFERROR(INDEX('[1]公式予選（TT②）-結果表（貼付）'!$A:$Z,MATCH($B14,'[1]公式予選（TT②）-結果表（貼付）'!$B:$B,0),MATCH(Q$11,'[1]公式予選（TT②）-結果表（貼付）'!$1:$1,0)),"")=0,"",IFERROR(INDEX('[1]公式予選（TT②）-結果表（貼付）'!$A:$Z,MATCH($B14,'[1]公式予選（TT②）-結果表（貼付）'!$B:$B,0),MATCH(Q$11,'[1]公式予選（TT②）-結果表（貼付）'!$1:$1,0)),""))</f>
        <v/>
      </c>
      <c r="R14" s="6" t="str">
        <f>IF(Q14="","",COUNTIF($Q$13:Q14,"&lt;&gt;"&amp;""))</f>
        <v/>
      </c>
      <c r="S14" s="6" t="str">
        <f>IFERROR(RANK(R14,$R$13:$R$48,1),"")</f>
        <v/>
      </c>
      <c r="T14" s="6" t="str">
        <f>IF(IFERROR(INDEX('[1]公式予選（TT②）-結果表（貼付）'!$A:$Z,MATCH($A14,'[1]公式予選（TT②）-結果表（貼付）'!$A:$A,0),MATCH(T$11,'[1]公式予選（TT②）-結果表（貼付）'!$1:$1,0)),"")=0,"",IFERROR(INDEX('[1]公式予選（TT②）-結果表（貼付）'!$A:$Z,MATCH($A14,'[1]公式予選（TT②）-結果表（貼付）'!$A:$A,0),MATCH(T$11,'[1]公式予選（TT②）-結果表（貼付）'!$1:$1,0)),""))</f>
        <v/>
      </c>
      <c r="U14" s="5"/>
      <c r="V14" s="5"/>
    </row>
    <row r="15" spans="1:22" ht="12.75" customHeight="1" x14ac:dyDescent="0.15">
      <c r="A15" s="37">
        <f>IF(OR('[1]公式予選（TT②）-結果表（貼付）'!A4="DNF",'[1]公式予選（TT②）-結果表（貼付）'!A4="DNS",'[1]公式予選（TT②）-結果表（貼付）'!A4="DQ"),'[1]公式予選（TT②）-結果表（貼付）'!A4,IF(MAX('[1]公式予選（TT②）-結果表（貼付）'!$A:$A)&gt;A14,A14+1,""))</f>
        <v>3</v>
      </c>
      <c r="B15" s="36">
        <f>IFERROR(INDEX('[1]公式予選（TT②）-結果表（貼付）'!A4:$V$50,MATCH($A15,'[1]公式予選（TT②）-結果表（貼付）'!A4:$A$50,0),MATCH('公式予選（TT②）'!B$11,'[1]公式予選（TT②）-結果表（貼付）'!$1:$1,0)),"")</f>
        <v>1</v>
      </c>
      <c r="C15" s="36"/>
      <c r="D15" s="35"/>
      <c r="E15" s="34" t="str">
        <f>IFERROR(INDEX('[1]公式予選（TT②）-結果表（貼付）'!$A:$Z,MATCH($B15,'[1]公式予選（TT②）-結果表（貼付）'!$B:$B,0),MATCH('公式予選（TT②）'!E$11,'[1]公式予選（TT②）-結果表（貼付）'!$1:$1,0)),"")</f>
        <v>佐々木 大樹</v>
      </c>
      <c r="F15" s="33" t="str">
        <f>IFERROR(INDEX('[1]公式予選（TT②）-結果表（貼付）'!$A:$Z,MATCH($B15,'[1]公式予選（TT②）-結果表（貼付）'!$B:$B,0),MATCH('公式予選（TT②）'!F$11,'[1]公式予選（TT②）-結果表（貼付）'!$1:$1,0)),"")</f>
        <v>TONY KART/VORTEX</v>
      </c>
      <c r="G15" s="32" t="str">
        <f>IFERROR(INDEX('[1]公式予選（TT②）-結果表（貼付）'!$A:$Z,MATCH($B15,'[1]公式予選（TT②）-結果表（貼付）'!$B:$B,0),MATCH('公式予選（TT②）'!G$11,'[1]公式予選（TT②）-結果表（貼付）'!$1:$1,0)),"")</f>
        <v>TONYKART RACING TEAM JAPAN</v>
      </c>
      <c r="H15" s="31" t="str">
        <f>IFERROR(INDEX('[1]公式予選（TT②）-結果表（貼付）'!$A:$Z,MATCH($B15,'[1]公式予選（TT②）-結果表（貼付）'!$B:$B,0),MATCH('公式予選（TT②）'!H$11,'[1]公式予選（TT②）-結果表（貼付）'!$1:$1,0)),"")</f>
        <v>BS</v>
      </c>
      <c r="I15" s="30">
        <f>IF(A15="DNS","ｽﾀｰﾄ出来ず",IF(A15="DQ","失　格",IFERROR(INDEX('[1]公式予選（TT②）-結果表（貼付）'!$A:$Z,MATCH($B15,'[1]公式予選（TT②）-結果表（貼付）'!$B:$B,0),MATCH('公式予選（TT②）'!I$11,'[1]公式予選（TT②）-結果表（貼付）'!$1:$1,0)),"")))</f>
        <v>44.545999999999999</v>
      </c>
      <c r="J15" s="61" t="str">
        <f>IF(I15&lt;1,"",IF($J$11&gt;I15,"R",""))</f>
        <v>R</v>
      </c>
      <c r="K15" s="28">
        <f>IF(OR('[1]公式予選（TT②）-結果表（貼付）'!A4="DNS",'[1]公式予選（TT②）-結果表（貼付）'!A4="DQ"),"",IFERROR(INDEX('[1]公式予選（TT②）-結果表（貼付）'!$A:$Z,MATCH($B15,'[1]公式予選（TT②）-結果表（貼付）'!$B:$B,0),MATCH('公式予選（TT②）'!K$11,'[1]公式予選（TT②）-結果表（貼付）'!$1:$1,0)),""))</f>
        <v>0.129</v>
      </c>
      <c r="L15" s="28">
        <f>IF(OR('[1]公式予選（TT②）-結果表（貼付）'!A4="DNS",'[1]公式予選（TT②）-結果表（貼付）'!A4="DQ"),"",IFERROR(INDEX('[1]公式予選（TT②）-結果表（貼付）'!$A:$Z,MATCH($B15,'[1]公式予選（TT②）-結果表（貼付）'!$B:$B,0),MATCH('公式予選（TT②）'!L$11,'[1]公式予選（TT②）-結果表（貼付）'!$1:$1,0)),""))</f>
        <v>3.0000000000000001E-3</v>
      </c>
      <c r="M15" s="27" t="str">
        <f>IF(OR('[1]公式予選（TT②）-結果表（貼付）'!A4="DNS",'[1]公式予選（TT②）-結果表（貼付）'!A4="DQ"),"",IFERROR(INDEX('[1]公式予選（TT②）-結果表（貼付）'!$A:$Z,MATCH($B15,'[1]公式予選（TT②）-結果表（貼付）'!$B:$B,0),MATCH("In Lap",'[1]公式予選（TT②）-結果表（貼付）'!$1:$1,0))&amp;"/"&amp;INDEX('[1]公式予選（TT②）-結果表（貼付）'!$A:$Z,MATCH($B15,'[1]公式予選（TT②）-結果表（貼付）'!$B:$B,0),MATCH("Laps",'[1]公式予選（TT②）-結果表（貼付）'!$1:$1,0)),""))</f>
        <v>3/4</v>
      </c>
      <c r="N15" s="42"/>
      <c r="O15" s="5"/>
      <c r="P15" s="5"/>
      <c r="Q15" s="6" t="str">
        <f>IF(IFERROR(INDEX('[1]公式予選（TT②）-結果表（貼付）'!$A:$Z,MATCH($B15,'[1]公式予選（TT②）-結果表（貼付）'!$B:$B,0),MATCH(Q$11,'[1]公式予選（TT②）-結果表（貼付）'!$1:$1,0)),"")=0,"",IFERROR(INDEX('[1]公式予選（TT②）-結果表（貼付）'!$A:$Z,MATCH($B15,'[1]公式予選（TT②）-結果表（貼付）'!$B:$B,0),MATCH(Q$11,'[1]公式予選（TT②）-結果表（貼付）'!$1:$1,0)),""))</f>
        <v/>
      </c>
      <c r="R15" s="6" t="str">
        <f>IF(Q15="","",COUNTIF($Q$13:Q15,"&lt;&gt;"&amp;""))</f>
        <v/>
      </c>
      <c r="S15" s="6" t="str">
        <f>IFERROR(RANK(R15,$R$13:$R$48,1),"")</f>
        <v/>
      </c>
      <c r="T15" s="6" t="str">
        <f>IF(IFERROR(INDEX('[1]公式予選（TT②）-結果表（貼付）'!$A:$Z,MATCH($A15,'[1]公式予選（TT②）-結果表（貼付）'!$A:$A,0),MATCH(T$11,'[1]公式予選（TT②）-結果表（貼付）'!$1:$1,0)),"")=0,"",IFERROR(INDEX('[1]公式予選（TT②）-結果表（貼付）'!$A:$Z,MATCH($A15,'[1]公式予選（TT②）-結果表（貼付）'!$A:$A,0),MATCH(T$11,'[1]公式予選（TT②）-結果表（貼付）'!$1:$1,0)),""))</f>
        <v/>
      </c>
      <c r="U15" s="5"/>
      <c r="V15" s="5"/>
    </row>
    <row r="16" spans="1:22" ht="12.75" customHeight="1" x14ac:dyDescent="0.15">
      <c r="A16" s="37">
        <f>IF(OR('[1]公式予選（TT②）-結果表（貼付）'!A5="DNF",'[1]公式予選（TT②）-結果表（貼付）'!A5="DNS",'[1]公式予選（TT②）-結果表（貼付）'!A5="DQ"),'[1]公式予選（TT②）-結果表（貼付）'!A5,IF(MAX('[1]公式予選（TT②）-結果表（貼付）'!$A:$A)&gt;A15,A15+1,""))</f>
        <v>4</v>
      </c>
      <c r="B16" s="36">
        <f>IFERROR(INDEX('[1]公式予選（TT②）-結果表（貼付）'!A5:$V$50,MATCH($A16,'[1]公式予選（TT②）-結果表（貼付）'!A5:$A$50,0),MATCH('公式予選（TT②）'!B$11,'[1]公式予選（TT②）-結果表（貼付）'!$1:$1,0)),"")</f>
        <v>25</v>
      </c>
      <c r="C16" s="36"/>
      <c r="D16" s="35"/>
      <c r="E16" s="34" t="str">
        <f>IFERROR(INDEX('[1]公式予選（TT②）-結果表（貼付）'!$A:$Z,MATCH($B16,'[1]公式予選（TT②）-結果表（貼付）'!$B:$B,0),MATCH('公式予選（TT②）'!E$11,'[1]公式予選（TT②）-結果表（貼付）'!$1:$1,0)),"")</f>
        <v>小田 優</v>
      </c>
      <c r="F16" s="33" t="str">
        <f>IFERROR(INDEX('[1]公式予選（TT②）-結果表（貼付）'!$A:$Z,MATCH($B16,'[1]公式予選（TT②）-結果表（貼付）'!$B:$B,0),MATCH('公式予選（TT②）'!F$11,'[1]公式予選（TT②）-結果表（貼付）'!$1:$1,0)),"")</f>
        <v>Drago CORSE/TM</v>
      </c>
      <c r="G16" s="32" t="str">
        <f>IFERROR(INDEX('[1]公式予選（TT②）-結果表（貼付）'!$A:$Z,MATCH($B16,'[1]公式予選（TT②）-結果表（貼付）'!$B:$B,0),MATCH('公式予選（TT②）'!G$11,'[1]公式予選（TT②）-結果表（貼付）'!$1:$1,0)),"")</f>
        <v>Drago CORSE</v>
      </c>
      <c r="H16" s="31" t="str">
        <f>IFERROR(INDEX('[1]公式予選（TT②）-結果表（貼付）'!$A:$Z,MATCH($B16,'[1]公式予選（TT②）-結果表（貼付）'!$B:$B,0),MATCH('公式予選（TT②）'!H$11,'[1]公式予選（TT②）-結果表（貼付）'!$1:$1,0)),"")</f>
        <v>BS</v>
      </c>
      <c r="I16" s="30">
        <f>IF(A16="DNS","ｽﾀｰﾄ出来ず",IF(A16="DQ","失　格",IFERROR(INDEX('[1]公式予選（TT②）-結果表（貼付）'!$A:$Z,MATCH($B16,'[1]公式予選（TT②）-結果表（貼付）'!$B:$B,0),MATCH('公式予選（TT②）'!I$11,'[1]公式予選（TT②）-結果表（貼付）'!$1:$1,0)),"")))</f>
        <v>44.613</v>
      </c>
      <c r="J16" s="61" t="str">
        <f>IF(I16&lt;1,"",IF($J$11&gt;I16,"R",""))</f>
        <v>R</v>
      </c>
      <c r="K16" s="28">
        <f>IF(OR('[1]公式予選（TT②）-結果表（貼付）'!A5="DNS",'[1]公式予選（TT②）-結果表（貼付）'!A5="DQ"),"",IFERROR(INDEX('[1]公式予選（TT②）-結果表（貼付）'!$A:$Z,MATCH($B16,'[1]公式予選（TT②）-結果表（貼付）'!$B:$B,0),MATCH('公式予選（TT②）'!K$11,'[1]公式予選（TT②）-結果表（貼付）'!$1:$1,0)),""))</f>
        <v>0.19600000000000001</v>
      </c>
      <c r="L16" s="28">
        <f>IF(OR('[1]公式予選（TT②）-結果表（貼付）'!A5="DNS",'[1]公式予選（TT②）-結果表（貼付）'!A5="DQ"),"",IFERROR(INDEX('[1]公式予選（TT②）-結果表（貼付）'!$A:$Z,MATCH($B16,'[1]公式予選（TT②）-結果表（貼付）'!$B:$B,0),MATCH('公式予選（TT②）'!L$11,'[1]公式予選（TT②）-結果表（貼付）'!$1:$1,0)),""))</f>
        <v>6.7000000000000004E-2</v>
      </c>
      <c r="M16" s="27" t="str">
        <f>IF(OR('[1]公式予選（TT②）-結果表（貼付）'!A5="DNS",'[1]公式予選（TT②）-結果表（貼付）'!A5="DQ"),"",IFERROR(INDEX('[1]公式予選（TT②）-結果表（貼付）'!$A:$Z,MATCH($B16,'[1]公式予選（TT②）-結果表（貼付）'!$B:$B,0),MATCH("In Lap",'[1]公式予選（TT②）-結果表（貼付）'!$1:$1,0))&amp;"/"&amp;INDEX('[1]公式予選（TT②）-結果表（貼付）'!$A:$Z,MATCH($B16,'[1]公式予選（TT②）-結果表（貼付）'!$B:$B,0),MATCH("Laps",'[1]公式予選（TT②）-結果表（貼付）'!$1:$1,0)),""))</f>
        <v>4/6</v>
      </c>
      <c r="N16" s="42"/>
      <c r="O16" s="5"/>
      <c r="P16" s="5"/>
      <c r="Q16" s="6" t="str">
        <f>IF(IFERROR(INDEX('[1]公式予選（TT②）-結果表（貼付）'!$A:$Z,MATCH($B16,'[1]公式予選（TT②）-結果表（貼付）'!$B:$B,0),MATCH(Q$11,'[1]公式予選（TT②）-結果表（貼付）'!$1:$1,0)),"")=0,"",IFERROR(INDEX('[1]公式予選（TT②）-結果表（貼付）'!$A:$Z,MATCH($B16,'[1]公式予選（TT②）-結果表（貼付）'!$B:$B,0),MATCH(Q$11,'[1]公式予選（TT②）-結果表（貼付）'!$1:$1,0)),""))</f>
        <v/>
      </c>
      <c r="R16" s="6" t="str">
        <f>IF(Q16="","",COUNTIF($Q$13:Q16,"&lt;&gt;"&amp;""))</f>
        <v/>
      </c>
      <c r="S16" s="6" t="str">
        <f>IFERROR(RANK(R16,$R$13:$R$48,1),"")</f>
        <v/>
      </c>
      <c r="T16" s="6" t="str">
        <f>IF(IFERROR(INDEX('[1]公式予選（TT②）-結果表（貼付）'!$A:$Z,MATCH($A16,'[1]公式予選（TT②）-結果表（貼付）'!$A:$A,0),MATCH(T$11,'[1]公式予選（TT②）-結果表（貼付）'!$1:$1,0)),"")=0,"",IFERROR(INDEX('[1]公式予選（TT②）-結果表（貼付）'!$A:$Z,MATCH($A16,'[1]公式予選（TT②）-結果表（貼付）'!$A:$A,0),MATCH(T$11,'[1]公式予選（TT②）-結果表（貼付）'!$1:$1,0)),""))</f>
        <v/>
      </c>
      <c r="U16" s="5"/>
      <c r="V16" s="5"/>
    </row>
    <row r="17" spans="1:22" ht="12.75" customHeight="1" x14ac:dyDescent="0.15">
      <c r="A17" s="37">
        <f>IF(OR('[1]公式予選（TT②）-結果表（貼付）'!A6="DNF",'[1]公式予選（TT②）-結果表（貼付）'!A6="DNS",'[1]公式予選（TT②）-結果表（貼付）'!A6="DQ"),'[1]公式予選（TT②）-結果表（貼付）'!A6,IF(MAX('[1]公式予選（TT②）-結果表（貼付）'!$A:$A)&gt;A16,A16+1,""))</f>
        <v>5</v>
      </c>
      <c r="B17" s="36">
        <f>IFERROR(INDEX('[1]公式予選（TT②）-結果表（貼付）'!A6:$V$50,MATCH($A17,'[1]公式予選（TT②）-結果表（貼付）'!A6:$A$50,0),MATCH('公式予選（TT②）'!B$11,'[1]公式予選（TT②）-結果表（貼付）'!$1:$1,0)),"")</f>
        <v>13</v>
      </c>
      <c r="C17" s="36"/>
      <c r="D17" s="35"/>
      <c r="E17" s="34" t="str">
        <f>IFERROR(INDEX('[1]公式予選（TT②）-結果表（貼付）'!$A:$Z,MATCH($B17,'[1]公式予選（TT②）-結果表（貼付）'!$B:$B,0),MATCH('公式予選（TT②）'!E$11,'[1]公式予選（TT②）-結果表（貼付）'!$1:$1,0)),"")</f>
        <v>梅垣 清</v>
      </c>
      <c r="F17" s="33" t="str">
        <f>IFERROR(INDEX('[1]公式予選（TT②）-結果表（貼付）'!$A:$Z,MATCH($B17,'[1]公式予選（TT②）-結果表（貼付）'!$B:$B,0),MATCH('公式予選（TT②）'!F$11,'[1]公式予選（TT②）-結果表（貼付）'!$1:$1,0)),"")</f>
        <v>Birel ART/IAME</v>
      </c>
      <c r="G17" s="32" t="str">
        <f>IFERROR(INDEX('[1]公式予選（TT②）-結果表（貼付）'!$A:$Z,MATCH($B17,'[1]公式予選（TT②）-結果表（貼付）'!$B:$B,0),MATCH('公式予選（TT②）'!G$11,'[1]公式予選（TT②）-結果表（貼付）'!$1:$1,0)),"")</f>
        <v>BirelART Access Racing</v>
      </c>
      <c r="H17" s="31" t="str">
        <f>IFERROR(INDEX('[1]公式予選（TT②）-結果表（貼付）'!$A:$Z,MATCH($B17,'[1]公式予選（TT②）-結果表（貼付）'!$B:$B,0),MATCH('公式予選（TT②）'!H$11,'[1]公式予選（TT②）-結果表（貼付）'!$1:$1,0)),"")</f>
        <v>BS</v>
      </c>
      <c r="I17" s="30">
        <f>IF(A17="DNS","ｽﾀｰﾄ出来ず",IF(A17="DQ","失　格",IFERROR(INDEX('[1]公式予選（TT②）-結果表（貼付）'!$A:$Z,MATCH($B17,'[1]公式予選（TT②）-結果表（貼付）'!$B:$B,0),MATCH('公式予選（TT②）'!I$11,'[1]公式予選（TT②）-結果表（貼付）'!$1:$1,0)),"")))</f>
        <v>44.680999999999997</v>
      </c>
      <c r="J17" s="61" t="str">
        <f>IF(I17&lt;1,"",IF($J$11&gt;I17,"R",""))</f>
        <v>R</v>
      </c>
      <c r="K17" s="28">
        <f>IF(OR('[1]公式予選（TT②）-結果表（貼付）'!A6="DNS",'[1]公式予選（TT②）-結果表（貼付）'!A6="DQ"),"",IFERROR(INDEX('[1]公式予選（TT②）-結果表（貼付）'!$A:$Z,MATCH($B17,'[1]公式予選（TT②）-結果表（貼付）'!$B:$B,0),MATCH('公式予選（TT②）'!K$11,'[1]公式予選（TT②）-結果表（貼付）'!$1:$1,0)),""))</f>
        <v>0.26400000000000001</v>
      </c>
      <c r="L17" s="28">
        <f>IF(OR('[1]公式予選（TT②）-結果表（貼付）'!A6="DNS",'[1]公式予選（TT②）-結果表（貼付）'!A6="DQ"),"",IFERROR(INDEX('[1]公式予選（TT②）-結果表（貼付）'!$A:$Z,MATCH($B17,'[1]公式予選（TT②）-結果表（貼付）'!$B:$B,0),MATCH('公式予選（TT②）'!L$11,'[1]公式予選（TT②）-結果表（貼付）'!$1:$1,0)),""))</f>
        <v>6.8000000000000005E-2</v>
      </c>
      <c r="M17" s="27" t="str">
        <f>IF(OR('[1]公式予選（TT②）-結果表（貼付）'!A6="DNS",'[1]公式予選（TT②）-結果表（貼付）'!A6="DQ"),"",IFERROR(INDEX('[1]公式予選（TT②）-結果表（貼付）'!$A:$Z,MATCH($B17,'[1]公式予選（TT②）-結果表（貼付）'!$B:$B,0),MATCH("In Lap",'[1]公式予選（TT②）-結果表（貼付）'!$1:$1,0))&amp;"/"&amp;INDEX('[1]公式予選（TT②）-結果表（貼付）'!$A:$Z,MATCH($B17,'[1]公式予選（TT②）-結果表（貼付）'!$B:$B,0),MATCH("Laps",'[1]公式予選（TT②）-結果表（貼付）'!$1:$1,0)),""))</f>
        <v>5/6</v>
      </c>
      <c r="N17" s="42"/>
      <c r="O17" s="5"/>
      <c r="P17" s="5"/>
      <c r="Q17" s="6" t="str">
        <f>IF(IFERROR(INDEX('[1]公式予選（TT②）-結果表（貼付）'!$A:$Z,MATCH($B17,'[1]公式予選（TT②）-結果表（貼付）'!$B:$B,0),MATCH(Q$11,'[1]公式予選（TT②）-結果表（貼付）'!$1:$1,0)),"")=0,"",IFERROR(INDEX('[1]公式予選（TT②）-結果表（貼付）'!$A:$Z,MATCH($B17,'[1]公式予選（TT②）-結果表（貼付）'!$B:$B,0),MATCH(Q$11,'[1]公式予選（TT②）-結果表（貼付）'!$1:$1,0)),""))</f>
        <v/>
      </c>
      <c r="R17" s="6" t="str">
        <f>IF(Q17="","",COUNTIF($Q$13:Q17,"&lt;&gt;"&amp;""))</f>
        <v/>
      </c>
      <c r="S17" s="6" t="str">
        <f>IFERROR(RANK(R17,$R$13:$R$48,1),"")</f>
        <v/>
      </c>
      <c r="T17" s="6" t="str">
        <f>IF(IFERROR(INDEX('[1]公式予選（TT②）-結果表（貼付）'!$A:$Z,MATCH($A17,'[1]公式予選（TT②）-結果表（貼付）'!$A:$A,0),MATCH(T$11,'[1]公式予選（TT②）-結果表（貼付）'!$1:$1,0)),"")=0,"",IFERROR(INDEX('[1]公式予選（TT②）-結果表（貼付）'!$A:$Z,MATCH($A17,'[1]公式予選（TT②）-結果表（貼付）'!$A:$A,0),MATCH(T$11,'[1]公式予選（TT②）-結果表（貼付）'!$1:$1,0)),""))</f>
        <v/>
      </c>
      <c r="U17" s="5"/>
      <c r="V17" s="5"/>
    </row>
    <row r="18" spans="1:22" ht="12.75" customHeight="1" x14ac:dyDescent="0.15">
      <c r="A18" s="37">
        <f>IF(OR('[1]公式予選（TT②）-結果表（貼付）'!A7="DNF",'[1]公式予選（TT②）-結果表（貼付）'!A7="DNS",'[1]公式予選（TT②）-結果表（貼付）'!A7="DQ"),'[1]公式予選（TT②）-結果表（貼付）'!A7,IF(MAX('[1]公式予選（TT②）-結果表（貼付）'!$A:$A)&gt;A17,A17+1,""))</f>
        <v>6</v>
      </c>
      <c r="B18" s="36">
        <f>IFERROR(INDEX('[1]公式予選（TT②）-結果表（貼付）'!A7:$V$50,MATCH($A18,'[1]公式予選（TT②）-結果表（貼付）'!A7:$A$50,0),MATCH('公式予選（TT②）'!B$11,'[1]公式予選（TT②）-結果表（貼付）'!$1:$1,0)),"")</f>
        <v>44</v>
      </c>
      <c r="C18" s="36"/>
      <c r="D18" s="35"/>
      <c r="E18" s="34" t="str">
        <f>IFERROR(INDEX('[1]公式予選（TT②）-結果表（貼付）'!$A:$Z,MATCH($B18,'[1]公式予選（TT②）-結果表（貼付）'!$B:$B,0),MATCH('公式予選（TT②）'!E$11,'[1]公式予選（TT②）-結果表（貼付）'!$1:$1,0)),"")</f>
        <v>佐藤 凌音</v>
      </c>
      <c r="F18" s="33" t="str">
        <f>IFERROR(INDEX('[1]公式予選（TT②）-結果表（貼付）'!$A:$Z,MATCH($B18,'[1]公式予選（TT②）-結果表（貼付）'!$B:$B,0),MATCH('公式予選（TT②）'!F$11,'[1]公式予選（TT②）-結果表（貼付）'!$1:$1,0)),"")</f>
        <v>LN KART/TM</v>
      </c>
      <c r="G18" s="32" t="str">
        <f>IFERROR(INDEX('[1]公式予選（TT②）-結果表（貼付）'!$A:$Z,MATCH($B18,'[1]公式予選（TT②）-結果表（貼付）'!$B:$B,0),MATCH('公式予選（TT②）'!G$11,'[1]公式予選（TT②）-結果表（貼付）'!$1:$1,0)),"")</f>
        <v>TOKAIDENSO  DSM</v>
      </c>
      <c r="H18" s="31" t="str">
        <f>IFERROR(INDEX('[1]公式予選（TT②）-結果表（貼付）'!$A:$Z,MATCH($B18,'[1]公式予選（TT②）-結果表（貼付）'!$B:$B,0),MATCH('公式予選（TT②）'!H$11,'[1]公式予選（TT②）-結果表（貼付）'!$1:$1,0)),"")</f>
        <v>BS</v>
      </c>
      <c r="I18" s="30">
        <f>IF(A18="DNS","ｽﾀｰﾄ出来ず",IF(A18="DQ","失　格",IFERROR(INDEX('[1]公式予選（TT②）-結果表（貼付）'!$A:$Z,MATCH($B18,'[1]公式予選（TT②）-結果表（貼付）'!$B:$B,0),MATCH('公式予選（TT②）'!I$11,'[1]公式予選（TT②）-結果表（貼付）'!$1:$1,0)),"")))</f>
        <v>44.680999999999997</v>
      </c>
      <c r="J18" s="61" t="str">
        <f>IF(I18&lt;1,"",IF($J$11&gt;I18,"R",""))</f>
        <v>R</v>
      </c>
      <c r="K18" s="28">
        <f>IF(OR('[1]公式予選（TT②）-結果表（貼付）'!A7="DNS",'[1]公式予選（TT②）-結果表（貼付）'!A7="DQ"),"",IFERROR(INDEX('[1]公式予選（TT②）-結果表（貼付）'!$A:$Z,MATCH($B18,'[1]公式予選（TT②）-結果表（貼付）'!$B:$B,0),MATCH('公式予選（TT②）'!K$11,'[1]公式予選（TT②）-結果表（貼付）'!$1:$1,0)),""))</f>
        <v>0.26400000000000001</v>
      </c>
      <c r="L18" s="28">
        <f>IF(OR('[1]公式予選（TT②）-結果表（貼付）'!A7="DNS",'[1]公式予選（TT②）-結果表（貼付）'!A7="DQ"),"",IFERROR(INDEX('[1]公式予選（TT②）-結果表（貼付）'!$A:$Z,MATCH($B18,'[1]公式予選（TT②）-結果表（貼付）'!$B:$B,0),MATCH('公式予選（TT②）'!L$11,'[1]公式予選（TT②）-結果表（貼付）'!$1:$1,0)),""))</f>
        <v>0</v>
      </c>
      <c r="M18" s="27" t="str">
        <f>IF(OR('[1]公式予選（TT②）-結果表（貼付）'!A7="DNS",'[1]公式予選（TT②）-結果表（貼付）'!A7="DQ"),"",IFERROR(INDEX('[1]公式予選（TT②）-結果表（貼付）'!$A:$Z,MATCH($B18,'[1]公式予選（TT②）-結果表（貼付）'!$B:$B,0),MATCH("In Lap",'[1]公式予選（TT②）-結果表（貼付）'!$1:$1,0))&amp;"/"&amp;INDEX('[1]公式予選（TT②）-結果表（貼付）'!$A:$Z,MATCH($B18,'[1]公式予選（TT②）-結果表（貼付）'!$B:$B,0),MATCH("Laps",'[1]公式予選（TT②）-結果表（貼付）'!$1:$1,0)),""))</f>
        <v>4/5</v>
      </c>
      <c r="N18" s="42"/>
      <c r="O18" s="5"/>
      <c r="P18" s="5"/>
      <c r="Q18" s="6" t="str">
        <f>IF(IFERROR(INDEX('[1]公式予選（TT②）-結果表（貼付）'!$A:$Z,MATCH($B18,'[1]公式予選（TT②）-結果表（貼付）'!$B:$B,0),MATCH(Q$11,'[1]公式予選（TT②）-結果表（貼付）'!$1:$1,0)),"")=0,"",IFERROR(INDEX('[1]公式予選（TT②）-結果表（貼付）'!$A:$Z,MATCH($B18,'[1]公式予選（TT②）-結果表（貼付）'!$B:$B,0),MATCH(Q$11,'[1]公式予選（TT②）-結果表（貼付）'!$1:$1,0)),""))</f>
        <v/>
      </c>
      <c r="R18" s="6" t="str">
        <f>IF(Q18="","",COUNTIF($Q$13:Q18,"&lt;&gt;"&amp;""))</f>
        <v/>
      </c>
      <c r="S18" s="6" t="str">
        <f>IFERROR(RANK(R18,$R$13:$R$48,1),"")</f>
        <v/>
      </c>
      <c r="T18" s="6" t="str">
        <f>IF(IFERROR(INDEX('[1]公式予選（TT②）-結果表（貼付）'!$A:$Z,MATCH($A18,'[1]公式予選（TT②）-結果表（貼付）'!$A:$A,0),MATCH(T$11,'[1]公式予選（TT②）-結果表（貼付）'!$1:$1,0)),"")=0,"",IFERROR(INDEX('[1]公式予選（TT②）-結果表（貼付）'!$A:$Z,MATCH($A18,'[1]公式予選（TT②）-結果表（貼付）'!$A:$A,0),MATCH(T$11,'[1]公式予選（TT②）-結果表（貼付）'!$1:$1,0)),""))</f>
        <v/>
      </c>
      <c r="U18" s="5"/>
      <c r="V18" s="5"/>
    </row>
    <row r="19" spans="1:22" ht="12.75" customHeight="1" x14ac:dyDescent="0.15">
      <c r="A19" s="37">
        <f>IF(OR('[1]公式予選（TT②）-結果表（貼付）'!A8="DNF",'[1]公式予選（TT②）-結果表（貼付）'!A8="DNS",'[1]公式予選（TT②）-結果表（貼付）'!A8="DQ"),'[1]公式予選（TT②）-結果表（貼付）'!A8,IF(MAX('[1]公式予選（TT②）-結果表（貼付）'!$A:$A)&gt;A18,A18+1,""))</f>
        <v>7</v>
      </c>
      <c r="B19" s="36">
        <f>IFERROR(INDEX('[1]公式予選（TT②）-結果表（貼付）'!A8:$V$50,MATCH($A19,'[1]公式予選（TT②）-結果表（貼付）'!A8:$A$50,0),MATCH('公式予選（TT②）'!B$11,'[1]公式予選（TT②）-結果表（貼付）'!$1:$1,0)),"")</f>
        <v>22</v>
      </c>
      <c r="C19" s="36"/>
      <c r="D19" s="35"/>
      <c r="E19" s="34" t="str">
        <f>IFERROR(INDEX('[1]公式予選（TT②）-結果表（貼付）'!$A:$Z,MATCH($B19,'[1]公式予選（TT②）-結果表（貼付）'!$B:$B,0),MATCH('公式予選（TT②）'!E$11,'[1]公式予選（TT②）-結果表（貼付）'!$1:$1,0)),"")</f>
        <v>金子 修</v>
      </c>
      <c r="F19" s="33" t="str">
        <f>IFERROR(INDEX('[1]公式予選（TT②）-結果表（貼付）'!$A:$Z,MATCH($B19,'[1]公式予選（TT②）-結果表（貼付）'!$B:$B,0),MATCH('公式予選（TT②）'!F$11,'[1]公式予選（TT②）-結果表（貼付）'!$1:$1,0)),"")</f>
        <v>TONY KART/VORTEX</v>
      </c>
      <c r="G19" s="32" t="str">
        <f>IFERROR(INDEX('[1]公式予選（TT②）-結果表（貼付）'!$A:$Z,MATCH($B19,'[1]公式予選（TT②）-結果表（貼付）'!$B:$B,0),MATCH('公式予選（TT②）'!G$11,'[1]公式予選（TT②）-結果表（貼付）'!$1:$1,0)),"")</f>
        <v>TONYKART RACING TEAM JAPAN</v>
      </c>
      <c r="H19" s="31" t="str">
        <f>IFERROR(INDEX('[1]公式予選（TT②）-結果表（貼付）'!$A:$Z,MATCH($B19,'[1]公式予選（TT②）-結果表（貼付）'!$B:$B,0),MATCH('公式予選（TT②）'!H$11,'[1]公式予選（TT②）-結果表（貼付）'!$1:$1,0)),"")</f>
        <v>BS</v>
      </c>
      <c r="I19" s="30">
        <f>IF(A19="DNS","ｽﾀｰﾄ出来ず",IF(A19="DQ","失　格",IFERROR(INDEX('[1]公式予選（TT②）-結果表（貼付）'!$A:$Z,MATCH($B19,'[1]公式予選（TT②）-結果表（貼付）'!$B:$B,0),MATCH('公式予選（TT②）'!I$11,'[1]公式予選（TT②）-結果表（貼付）'!$1:$1,0)),"")))</f>
        <v>44.704999999999998</v>
      </c>
      <c r="J19" s="61" t="str">
        <f>IF(I19&lt;1,"",IF($J$11&gt;I19,"R",""))</f>
        <v>R</v>
      </c>
      <c r="K19" s="28">
        <f>IF(OR('[1]公式予選（TT②）-結果表（貼付）'!A8="DNS",'[1]公式予選（TT②）-結果表（貼付）'!A8="DQ"),"",IFERROR(INDEX('[1]公式予選（TT②）-結果表（貼付）'!$A:$Z,MATCH($B19,'[1]公式予選（TT②）-結果表（貼付）'!$B:$B,0),MATCH('公式予選（TT②）'!K$11,'[1]公式予選（TT②）-結果表（貼付）'!$1:$1,0)),""))</f>
        <v>0.28799999999999998</v>
      </c>
      <c r="L19" s="28">
        <f>IF(OR('[1]公式予選（TT②）-結果表（貼付）'!A8="DNS",'[1]公式予選（TT②）-結果表（貼付）'!A8="DQ"),"",IFERROR(INDEX('[1]公式予選（TT②）-結果表（貼付）'!$A:$Z,MATCH($B19,'[1]公式予選（TT②）-結果表（貼付）'!$B:$B,0),MATCH('公式予選（TT②）'!L$11,'[1]公式予選（TT②）-結果表（貼付）'!$1:$1,0)),""))</f>
        <v>2.4E-2</v>
      </c>
      <c r="M19" s="27" t="str">
        <f>IF(OR('[1]公式予選（TT②）-結果表（貼付）'!A8="DNS",'[1]公式予選（TT②）-結果表（貼付）'!A8="DQ"),"",IFERROR(INDEX('[1]公式予選（TT②）-結果表（貼付）'!$A:$Z,MATCH($B19,'[1]公式予選（TT②）-結果表（貼付）'!$B:$B,0),MATCH("In Lap",'[1]公式予選（TT②）-結果表（貼付）'!$1:$1,0))&amp;"/"&amp;INDEX('[1]公式予選（TT②）-結果表（貼付）'!$A:$Z,MATCH($B19,'[1]公式予選（TT②）-結果表（貼付）'!$B:$B,0),MATCH("Laps",'[1]公式予選（TT②）-結果表（貼付）'!$1:$1,0)),""))</f>
        <v>4/5</v>
      </c>
      <c r="N19" s="42"/>
      <c r="O19" s="5"/>
      <c r="P19" s="5"/>
      <c r="Q19" s="6" t="str">
        <f>IF(IFERROR(INDEX('[1]公式予選（TT②）-結果表（貼付）'!$A:$Z,MATCH($B19,'[1]公式予選（TT②）-結果表（貼付）'!$B:$B,0),MATCH(Q$11,'[1]公式予選（TT②）-結果表（貼付）'!$1:$1,0)),"")=0,"",IFERROR(INDEX('[1]公式予選（TT②）-結果表（貼付）'!$A:$Z,MATCH($B19,'[1]公式予選（TT②）-結果表（貼付）'!$B:$B,0),MATCH(Q$11,'[1]公式予選（TT②）-結果表（貼付）'!$1:$1,0)),""))</f>
        <v/>
      </c>
      <c r="R19" s="6" t="str">
        <f>IF(Q19="","",COUNTIF($Q$13:Q19,"&lt;&gt;"&amp;""))</f>
        <v/>
      </c>
      <c r="S19" s="6" t="str">
        <f>IFERROR(RANK(R19,$R$13:$R$48,1),"")</f>
        <v/>
      </c>
      <c r="T19" s="6" t="str">
        <f>IF(IFERROR(INDEX('[1]公式予選（TT②）-結果表（貼付）'!$A:$Z,MATCH($A19,'[1]公式予選（TT②）-結果表（貼付）'!$A:$A,0),MATCH(T$11,'[1]公式予選（TT②）-結果表（貼付）'!$1:$1,0)),"")=0,"",IFERROR(INDEX('[1]公式予選（TT②）-結果表（貼付）'!$A:$Z,MATCH($A19,'[1]公式予選（TT②）-結果表（貼付）'!$A:$A,0),MATCH(T$11,'[1]公式予選（TT②）-結果表（貼付）'!$1:$1,0)),""))</f>
        <v/>
      </c>
      <c r="U19" s="5"/>
      <c r="V19" s="5"/>
    </row>
    <row r="20" spans="1:22" ht="12.75" customHeight="1" x14ac:dyDescent="0.15">
      <c r="A20" s="37">
        <f>IF(OR('[1]公式予選（TT②）-結果表（貼付）'!A9="DNF",'[1]公式予選（TT②）-結果表（貼付）'!A9="DNS",'[1]公式予選（TT②）-結果表（貼付）'!A9="DQ"),'[1]公式予選（TT②）-結果表（貼付）'!A9,IF(MAX('[1]公式予選（TT②）-結果表（貼付）'!$A:$A)&gt;A19,A19+1,""))</f>
        <v>8</v>
      </c>
      <c r="B20" s="36">
        <f>IFERROR(INDEX('[1]公式予選（TT②）-結果表（貼付）'!A9:$V$50,MATCH($A20,'[1]公式予選（TT②）-結果表（貼付）'!A9:$A$50,0),MATCH('公式予選（TT②）'!B$11,'[1]公式予選（TT②）-結果表（貼付）'!$1:$1,0)),"")</f>
        <v>67</v>
      </c>
      <c r="C20" s="36"/>
      <c r="D20" s="35"/>
      <c r="E20" s="34" t="str">
        <f>IFERROR(INDEX('[1]公式予選（TT②）-結果表（貼付）'!$A:$Z,MATCH($B20,'[1]公式予選（TT②）-結果表（貼付）'!$B:$B,0),MATCH('公式予選（TT②）'!E$11,'[1]公式予選（TT②）-結果表（貼付）'!$1:$1,0)),"")</f>
        <v>田中 照久</v>
      </c>
      <c r="F20" s="33" t="str">
        <f>IFERROR(INDEX('[1]公式予選（TT②）-結果表（貼付）'!$A:$Z,MATCH($B20,'[1]公式予選（TT②）-結果表（貼付）'!$B:$B,0),MATCH('公式予選（TT②）'!F$11,'[1]公式予選（TT②）-結果表（貼付）'!$1:$1,0)),"")</f>
        <v>GLEA TEQKK02/TM</v>
      </c>
      <c r="G20" s="32" t="str">
        <f>IFERROR(INDEX('[1]公式予選（TT②）-結果表（貼付）'!$A:$Z,MATCH($B20,'[1]公式予選（TT②）-結果表（貼付）'!$B:$B,0),MATCH('公式予選（TT②）'!G$11,'[1]公式予選（TT②）-結果表（貼付）'!$1:$1,0)),"")</f>
        <v>GLEATEQ  RACING  TEAM</v>
      </c>
      <c r="H20" s="31" t="str">
        <f>IFERROR(INDEX('[1]公式予選（TT②）-結果表（貼付）'!$A:$Z,MATCH($B20,'[1]公式予選（TT②）-結果表（貼付）'!$B:$B,0),MATCH('公式予選（TT②）'!H$11,'[1]公式予選（TT②）-結果表（貼付）'!$1:$1,0)),"")</f>
        <v>BS</v>
      </c>
      <c r="I20" s="30">
        <f>IF(A20="DNS","ｽﾀｰﾄ出来ず",IF(A20="DQ","失　格",IFERROR(INDEX('[1]公式予選（TT②）-結果表（貼付）'!$A:$Z,MATCH($B20,'[1]公式予選（TT②）-結果表（貼付）'!$B:$B,0),MATCH('公式予選（TT②）'!I$11,'[1]公式予選（TT②）-結果表（貼付）'!$1:$1,0)),"")))</f>
        <v>44.811</v>
      </c>
      <c r="J20" s="61" t="str">
        <f>IF(I20&lt;1,"",IF($J$11&gt;I20,"R",""))</f>
        <v>R</v>
      </c>
      <c r="K20" s="28">
        <f>IF(OR('[1]公式予選（TT②）-結果表（貼付）'!A9="DNS",'[1]公式予選（TT②）-結果表（貼付）'!A9="DQ"),"",IFERROR(INDEX('[1]公式予選（TT②）-結果表（貼付）'!$A:$Z,MATCH($B20,'[1]公式予選（TT②）-結果表（貼付）'!$B:$B,0),MATCH('公式予選（TT②）'!K$11,'[1]公式予選（TT②）-結果表（貼付）'!$1:$1,0)),""))</f>
        <v>0.39400000000000002</v>
      </c>
      <c r="L20" s="28">
        <f>IF(OR('[1]公式予選（TT②）-結果表（貼付）'!A9="DNS",'[1]公式予選（TT②）-結果表（貼付）'!A9="DQ"),"",IFERROR(INDEX('[1]公式予選（TT②）-結果表（貼付）'!$A:$Z,MATCH($B20,'[1]公式予選（TT②）-結果表（貼付）'!$B:$B,0),MATCH('公式予選（TT②）'!L$11,'[1]公式予選（TT②）-結果表（貼付）'!$1:$1,0)),""))</f>
        <v>0.106</v>
      </c>
      <c r="M20" s="27" t="str">
        <f>IF(OR('[1]公式予選（TT②）-結果表（貼付）'!A9="DNS",'[1]公式予選（TT②）-結果表（貼付）'!A9="DQ"),"",IFERROR(INDEX('[1]公式予選（TT②）-結果表（貼付）'!$A:$Z,MATCH($B20,'[1]公式予選（TT②）-結果表（貼付）'!$B:$B,0),MATCH("In Lap",'[1]公式予選（TT②）-結果表（貼付）'!$1:$1,0))&amp;"/"&amp;INDEX('[1]公式予選（TT②）-結果表（貼付）'!$A:$Z,MATCH($B20,'[1]公式予選（TT②）-結果表（貼付）'!$B:$B,0),MATCH("Laps",'[1]公式予選（TT②）-結果表（貼付）'!$1:$1,0)),""))</f>
        <v>5/5</v>
      </c>
      <c r="N20" s="42"/>
      <c r="O20" s="5"/>
      <c r="P20" s="5"/>
      <c r="Q20" s="6" t="str">
        <f>IF(IFERROR(INDEX('[1]公式予選（TT②）-結果表（貼付）'!$A:$Z,MATCH($B20,'[1]公式予選（TT②）-結果表（貼付）'!$B:$B,0),MATCH(Q$11,'[1]公式予選（TT②）-結果表（貼付）'!$1:$1,0)),"")=0,"",IFERROR(INDEX('[1]公式予選（TT②）-結果表（貼付）'!$A:$Z,MATCH($B20,'[1]公式予選（TT②）-結果表（貼付）'!$B:$B,0),MATCH(Q$11,'[1]公式予選（TT②）-結果表（貼付）'!$1:$1,0)),""))</f>
        <v/>
      </c>
      <c r="R20" s="6" t="str">
        <f>IF(Q20="","",COUNTIF($Q$13:Q20,"&lt;&gt;"&amp;""))</f>
        <v/>
      </c>
      <c r="S20" s="6" t="str">
        <f>IFERROR(RANK(R20,$R$13:$R$48,1),"")</f>
        <v/>
      </c>
      <c r="T20" s="6" t="str">
        <f>IF(IFERROR(INDEX('[1]公式予選（TT②）-結果表（貼付）'!$A:$Z,MATCH($A20,'[1]公式予選（TT②）-結果表（貼付）'!$A:$A,0),MATCH(T$11,'[1]公式予選（TT②）-結果表（貼付）'!$1:$1,0)),"")=0,"",IFERROR(INDEX('[1]公式予選（TT②）-結果表（貼付）'!$A:$Z,MATCH($A20,'[1]公式予選（TT②）-結果表（貼付）'!$A:$A,0),MATCH(T$11,'[1]公式予選（TT②）-結果表（貼付）'!$1:$1,0)),""))</f>
        <v/>
      </c>
      <c r="U20" s="5"/>
      <c r="V20" s="5"/>
    </row>
    <row r="21" spans="1:22" ht="12.75" customHeight="1" x14ac:dyDescent="0.15">
      <c r="A21" s="37">
        <f>IF(OR('[1]公式予選（TT②）-結果表（貼付）'!A10="DNF",'[1]公式予選（TT②）-結果表（貼付）'!A10="DNS",'[1]公式予選（TT②）-結果表（貼付）'!A10="DQ"),'[1]公式予選（TT②）-結果表（貼付）'!A10,IF(MAX('[1]公式予選（TT②）-結果表（貼付）'!$A:$A)&gt;A20,A20+1,""))</f>
        <v>9</v>
      </c>
      <c r="B21" s="36">
        <f>IFERROR(INDEX('[1]公式予選（TT②）-結果表（貼付）'!A10:$V$50,MATCH($A21,'[1]公式予選（TT②）-結果表（貼付）'!A10:$A$50,0),MATCH('公式予選（TT②）'!B$11,'[1]公式予選（TT②）-結果表（貼付）'!$1:$1,0)),"")</f>
        <v>7</v>
      </c>
      <c r="C21" s="36"/>
      <c r="D21" s="35"/>
      <c r="E21" s="34" t="str">
        <f>IFERROR(INDEX('[1]公式予選（TT②）-結果表（貼付）'!$A:$Z,MATCH($B21,'[1]公式予選（TT②）-結果表（貼付）'!$B:$B,0),MATCH('公式予選（TT②）'!E$11,'[1]公式予選（TT②）-結果表（貼付）'!$1:$1,0)),"")</f>
        <v>高橋 悠之</v>
      </c>
      <c r="F21" s="33" t="str">
        <f>IFERROR(INDEX('[1]公式予選（TT②）-結果表（貼付）'!$A:$Z,MATCH($B21,'[1]公式予選（TT②）-結果表（貼付）'!$B:$B,0),MATCH('公式予選（TT②）'!F$11,'[1]公式予選（TT②）-結果表（貼付）'!$1:$1,0)),"")</f>
        <v>Birel ART/IAME</v>
      </c>
      <c r="G21" s="32" t="str">
        <f>IFERROR(INDEX('[1]公式予選（TT②）-結果表（貼付）'!$A:$Z,MATCH($B21,'[1]公式予選（TT②）-結果表（貼付）'!$B:$B,0),MATCH('公式予選（TT②）'!G$11,'[1]公式予選（TT②）-結果表（貼付）'!$1:$1,0)),"")</f>
        <v>BirelART Access Racing</v>
      </c>
      <c r="H21" s="31" t="str">
        <f>IFERROR(INDEX('[1]公式予選（TT②）-結果表（貼付）'!$A:$Z,MATCH($B21,'[1]公式予選（TT②）-結果表（貼付）'!$B:$B,0),MATCH('公式予選（TT②）'!H$11,'[1]公式予選（TT②）-結果表（貼付）'!$1:$1,0)),"")</f>
        <v>BS</v>
      </c>
      <c r="I21" s="30">
        <f>IF(A21="DNS","ｽﾀｰﾄ出来ず",IF(A21="DQ","失　格",IFERROR(INDEX('[1]公式予選（TT②）-結果表（貼付）'!$A:$Z,MATCH($B21,'[1]公式予選（TT②）-結果表（貼付）'!$B:$B,0),MATCH('公式予選（TT②）'!I$11,'[1]公式予選（TT②）-結果表（貼付）'!$1:$1,0)),"")))</f>
        <v>44.835000000000001</v>
      </c>
      <c r="J21" s="61" t="str">
        <f>IF(I21&lt;1,"",IF($J$11&gt;I21,"R",""))</f>
        <v>R</v>
      </c>
      <c r="K21" s="28">
        <f>IF(OR('[1]公式予選（TT②）-結果表（貼付）'!A10="DNS",'[1]公式予選（TT②）-結果表（貼付）'!A10="DQ"),"",IFERROR(INDEX('[1]公式予選（TT②）-結果表（貼付）'!$A:$Z,MATCH($B21,'[1]公式予選（TT②）-結果表（貼付）'!$B:$B,0),MATCH('公式予選（TT②）'!K$11,'[1]公式予選（TT②）-結果表（貼付）'!$1:$1,0)),""))</f>
        <v>0.41799999999999998</v>
      </c>
      <c r="L21" s="28">
        <f>IF(OR('[1]公式予選（TT②）-結果表（貼付）'!A10="DNS",'[1]公式予選（TT②）-結果表（貼付）'!A10="DQ"),"",IFERROR(INDEX('[1]公式予選（TT②）-結果表（貼付）'!$A:$Z,MATCH($B21,'[1]公式予選（TT②）-結果表（貼付）'!$B:$B,0),MATCH('公式予選（TT②）'!L$11,'[1]公式予選（TT②）-結果表（貼付）'!$1:$1,0)),""))</f>
        <v>2.4E-2</v>
      </c>
      <c r="M21" s="27" t="str">
        <f>IF(OR('[1]公式予選（TT②）-結果表（貼付）'!A10="DNS",'[1]公式予選（TT②）-結果表（貼付）'!A10="DQ"),"",IFERROR(INDEX('[1]公式予選（TT②）-結果表（貼付）'!$A:$Z,MATCH($B21,'[1]公式予選（TT②）-結果表（貼付）'!$B:$B,0),MATCH("In Lap",'[1]公式予選（TT②）-結果表（貼付）'!$1:$1,0))&amp;"/"&amp;INDEX('[1]公式予選（TT②）-結果表（貼付）'!$A:$Z,MATCH($B21,'[1]公式予選（TT②）-結果表（貼付）'!$B:$B,0),MATCH("Laps",'[1]公式予選（TT②）-結果表（貼付）'!$1:$1,0)),""))</f>
        <v>2/4</v>
      </c>
      <c r="N21" s="42"/>
      <c r="O21" s="5"/>
      <c r="P21" s="5"/>
      <c r="Q21" s="6" t="str">
        <f>IF(IFERROR(INDEX('[1]公式予選（TT②）-結果表（貼付）'!$A:$Z,MATCH($B21,'[1]公式予選（TT②）-結果表（貼付）'!$B:$B,0),MATCH(Q$11,'[1]公式予選（TT②）-結果表（貼付）'!$1:$1,0)),"")=0,"",IFERROR(INDEX('[1]公式予選（TT②）-結果表（貼付）'!$A:$Z,MATCH($B21,'[1]公式予選（TT②）-結果表（貼付）'!$B:$B,0),MATCH(Q$11,'[1]公式予選（TT②）-結果表（貼付）'!$1:$1,0)),""))</f>
        <v/>
      </c>
      <c r="R21" s="6" t="str">
        <f>IF(Q21="","",COUNTIF($Q$13:Q21,"&lt;&gt;"&amp;""))</f>
        <v/>
      </c>
      <c r="S21" s="6" t="str">
        <f>IFERROR(RANK(R21,$R$13:$R$48,1),"")</f>
        <v/>
      </c>
      <c r="T21" s="6" t="str">
        <f>IF(IFERROR(INDEX('[1]公式予選（TT②）-結果表（貼付）'!$A:$Z,MATCH($A21,'[1]公式予選（TT②）-結果表（貼付）'!$A:$A,0),MATCH(T$11,'[1]公式予選（TT②）-結果表（貼付）'!$1:$1,0)),"")=0,"",IFERROR(INDEX('[1]公式予選（TT②）-結果表（貼付）'!$A:$Z,MATCH($A21,'[1]公式予選（TT②）-結果表（貼付）'!$A:$A,0),MATCH(T$11,'[1]公式予選（TT②）-結果表（貼付）'!$1:$1,0)),""))</f>
        <v/>
      </c>
      <c r="U21" s="5"/>
      <c r="V21" s="5"/>
    </row>
    <row r="22" spans="1:22" ht="12.75" customHeight="1" x14ac:dyDescent="0.15">
      <c r="A22" s="37">
        <f>IF(OR('[1]公式予選（TT②）-結果表（貼付）'!A11="DNF",'[1]公式予選（TT②）-結果表（貼付）'!A11="DNS",'[1]公式予選（TT②）-結果表（貼付）'!A11="DQ"),'[1]公式予選（TT②）-結果表（貼付）'!A11,IF(MAX('[1]公式予選（TT②）-結果表（貼付）'!$A:$A)&gt;A21,A21+1,""))</f>
        <v>10</v>
      </c>
      <c r="B22" s="36">
        <f>IFERROR(INDEX('[1]公式予選（TT②）-結果表（貼付）'!A11:$V$50,MATCH($A22,'[1]公式予選（TT②）-結果表（貼付）'!A11:$A$50,0),MATCH('公式予選（TT②）'!B$11,'[1]公式予選（TT②）-結果表（貼付）'!$1:$1,0)),"")</f>
        <v>24</v>
      </c>
      <c r="C22" s="36"/>
      <c r="D22" s="35"/>
      <c r="E22" s="34" t="str">
        <f>IFERROR(INDEX('[1]公式予選（TT②）-結果表（貼付）'!$A:$Z,MATCH($B22,'[1]公式予選（TT②）-結果表（貼付）'!$B:$B,0),MATCH('公式予選（TT②）'!E$11,'[1]公式予選（TT②）-結果表（貼付）'!$1:$1,0)),"")</f>
        <v>田中 風輝</v>
      </c>
      <c r="F22" s="33" t="str">
        <f>IFERROR(INDEX('[1]公式予選（TT②）-結果表（貼付）'!$A:$Z,MATCH($B22,'[1]公式予選（TT②）-結果表（貼付）'!$B:$B,0),MATCH('公式予選（TT②）'!F$11,'[1]公式予選（TT②）-結果表（貼付）'!$1:$1,0)),"")</f>
        <v>Praga/TM</v>
      </c>
      <c r="G22" s="32" t="str">
        <f>IFERROR(INDEX('[1]公式予選（TT②）-結果表（貼付）'!$A:$Z,MATCH($B22,'[1]公式予選（TT②）-結果表（貼付）'!$B:$B,0),MATCH('公式予選（TT②）'!G$11,'[1]公式予選（TT②）-結果表（貼付）'!$1:$1,0)),"")</f>
        <v>MASUDA RACING PROJECT</v>
      </c>
      <c r="H22" s="31" t="str">
        <f>IFERROR(INDEX('[1]公式予選（TT②）-結果表（貼付）'!$A:$Z,MATCH($B22,'[1]公式予選（TT②）-結果表（貼付）'!$B:$B,0),MATCH('公式予選（TT②）'!H$11,'[1]公式予選（TT②）-結果表（貼付）'!$1:$1,0)),"")</f>
        <v>DL</v>
      </c>
      <c r="I22" s="30">
        <f>IF(A22="DNS","ｽﾀｰﾄ出来ず",IF(A22="DQ","失　格",IFERROR(INDEX('[1]公式予選（TT②）-結果表（貼付）'!$A:$Z,MATCH($B22,'[1]公式予選（TT②）-結果表（貼付）'!$B:$B,0),MATCH('公式予選（TT②）'!I$11,'[1]公式予選（TT②）-結果表（貼付）'!$1:$1,0)),"")))</f>
        <v>44.911999999999999</v>
      </c>
      <c r="J22" s="61" t="str">
        <f>IF(I22&lt;1,"",IF($J$11&gt;I22,"R",""))</f>
        <v>R</v>
      </c>
      <c r="K22" s="28">
        <f>IF(OR('[1]公式予選（TT②）-結果表（貼付）'!A11="DNS",'[1]公式予選（TT②）-結果表（貼付）'!A11="DQ"),"",IFERROR(INDEX('[1]公式予選（TT②）-結果表（貼付）'!$A:$Z,MATCH($B22,'[1]公式予選（TT②）-結果表（貼付）'!$B:$B,0),MATCH('公式予選（TT②）'!K$11,'[1]公式予選（TT②）-結果表（貼付）'!$1:$1,0)),""))</f>
        <v>0.495</v>
      </c>
      <c r="L22" s="28">
        <f>IF(OR('[1]公式予選（TT②）-結果表（貼付）'!A11="DNS",'[1]公式予選（TT②）-結果表（貼付）'!A11="DQ"),"",IFERROR(INDEX('[1]公式予選（TT②）-結果表（貼付）'!$A:$Z,MATCH($B22,'[1]公式予選（TT②）-結果表（貼付）'!$B:$B,0),MATCH('公式予選（TT②）'!L$11,'[1]公式予選（TT②）-結果表（貼付）'!$1:$1,0)),""))</f>
        <v>7.6999999999999999E-2</v>
      </c>
      <c r="M22" s="27" t="str">
        <f>IF(OR('[1]公式予選（TT②）-結果表（貼付）'!A11="DNS",'[1]公式予選（TT②）-結果表（貼付）'!A11="DQ"),"",IFERROR(INDEX('[1]公式予選（TT②）-結果表（貼付）'!$A:$Z,MATCH($B22,'[1]公式予選（TT②）-結果表（貼付）'!$B:$B,0),MATCH("In Lap",'[1]公式予選（TT②）-結果表（貼付）'!$1:$1,0))&amp;"/"&amp;INDEX('[1]公式予選（TT②）-結果表（貼付）'!$A:$Z,MATCH($B22,'[1]公式予選（TT②）-結果表（貼付）'!$B:$B,0),MATCH("Laps",'[1]公式予選（TT②）-結果表（貼付）'!$1:$1,0)),""))</f>
        <v>5/5</v>
      </c>
      <c r="N22" s="42"/>
      <c r="O22" s="5"/>
      <c r="P22" s="5"/>
      <c r="Q22" s="6" t="str">
        <f>IF(IFERROR(INDEX('[1]公式予選（TT②）-結果表（貼付）'!$A:$Z,MATCH($B22,'[1]公式予選（TT②）-結果表（貼付）'!$B:$B,0),MATCH(Q$11,'[1]公式予選（TT②）-結果表（貼付）'!$1:$1,0)),"")=0,"",IFERROR(INDEX('[1]公式予選（TT②）-結果表（貼付）'!$A:$Z,MATCH($B22,'[1]公式予選（TT②）-結果表（貼付）'!$B:$B,0),MATCH(Q$11,'[1]公式予選（TT②）-結果表（貼付）'!$1:$1,0)),""))</f>
        <v/>
      </c>
      <c r="R22" s="6" t="str">
        <f>IF(Q22="","",COUNTIF($Q$13:Q22,"&lt;&gt;"&amp;""))</f>
        <v/>
      </c>
      <c r="S22" s="6" t="str">
        <f>IFERROR(RANK(R22,$R$13:$R$48,1),"")</f>
        <v/>
      </c>
      <c r="T22" s="6" t="str">
        <f>IF(IFERROR(INDEX('[1]公式予選（TT②）-結果表（貼付）'!$A:$Z,MATCH($A22,'[1]公式予選（TT②）-結果表（貼付）'!$A:$A,0),MATCH(T$11,'[1]公式予選（TT②）-結果表（貼付）'!$1:$1,0)),"")=0,"",IFERROR(INDEX('[1]公式予選（TT②）-結果表（貼付）'!$A:$Z,MATCH($A22,'[1]公式予選（TT②）-結果表（貼付）'!$A:$A,0),MATCH(T$11,'[1]公式予選（TT②）-結果表（貼付）'!$1:$1,0)),""))</f>
        <v/>
      </c>
      <c r="U22" s="5"/>
      <c r="V22" s="5"/>
    </row>
    <row r="23" spans="1:22" ht="12.75" customHeight="1" x14ac:dyDescent="0.15">
      <c r="A23" s="37">
        <f>IF(OR('[1]公式予選（TT②）-結果表（貼付）'!A12="DNF",'[1]公式予選（TT②）-結果表（貼付）'!A12="DNS",'[1]公式予選（TT②）-結果表（貼付）'!A12="DQ"),'[1]公式予選（TT②）-結果表（貼付）'!A12,IF(MAX('[1]公式予選（TT②）-結果表（貼付）'!$A:$A)&gt;A22,A22+1,""))</f>
        <v>11</v>
      </c>
      <c r="B23" s="36">
        <f>IFERROR(INDEX('[1]公式予選（TT②）-結果表（貼付）'!A12:$V$50,MATCH($A23,'[1]公式予選（TT②）-結果表（貼付）'!A12:$A$50,0),MATCH('公式予選（TT②）'!B$11,'[1]公式予選（TT②）-結果表（貼付）'!$1:$1,0)),"")</f>
        <v>12</v>
      </c>
      <c r="C23" s="36"/>
      <c r="D23" s="35"/>
      <c r="E23" s="34" t="str">
        <f>IFERROR(INDEX('[1]公式予選（TT②）-結果表（貼付）'!$A:$Z,MATCH($B23,'[1]公式予選（TT②）-結果表（貼付）'!$B:$B,0),MATCH('公式予選（TT②）'!E$11,'[1]公式予選（TT②）-結果表（貼付）'!$1:$1,0)),"")</f>
        <v>上野 晴紀</v>
      </c>
      <c r="F23" s="33" t="str">
        <f>IFERROR(INDEX('[1]公式予選（TT②）-結果表（貼付）'!$A:$Z,MATCH($B23,'[1]公式予選（TT②）-結果表（貼付）'!$B:$B,0),MATCH('公式予選（TT②）'!F$11,'[1]公式予選（TT②）-結果表（貼付）'!$1:$1,0)),"")</f>
        <v>Birel ART/IAME</v>
      </c>
      <c r="G23" s="32" t="str">
        <f>IFERROR(INDEX('[1]公式予選（TT②）-結果表（貼付）'!$A:$Z,MATCH($B23,'[1]公式予選（TT②）-結果表（貼付）'!$B:$B,0),MATCH('公式予選（TT②）'!G$11,'[1]公式予選（TT②）-結果表（貼付）'!$1:$1,0)),"")</f>
        <v>BirelART Access Racing</v>
      </c>
      <c r="H23" s="31" t="str">
        <f>IFERROR(INDEX('[1]公式予選（TT②）-結果表（貼付）'!$A:$Z,MATCH($B23,'[1]公式予選（TT②）-結果表（貼付）'!$B:$B,0),MATCH('公式予選（TT②）'!H$11,'[1]公式予選（TT②）-結果表（貼付）'!$1:$1,0)),"")</f>
        <v>BS</v>
      </c>
      <c r="I23" s="30">
        <f>IF(A23="DNS","ｽﾀｰﾄ出来ず",IF(A23="DQ","失　格",IFERROR(INDEX('[1]公式予選（TT②）-結果表（貼付）'!$A:$Z,MATCH($B23,'[1]公式予選（TT②）-結果表（貼付）'!$B:$B,0),MATCH('公式予選（TT②）'!I$11,'[1]公式予選（TT②）-結果表（貼付）'!$1:$1,0)),"")))</f>
        <v>44.954999999999998</v>
      </c>
      <c r="J23" s="61" t="str">
        <f>IF(I23&lt;1,"",IF($J$11&gt;I23,"R",""))</f>
        <v>R</v>
      </c>
      <c r="K23" s="28">
        <f>IF(OR('[1]公式予選（TT②）-結果表（貼付）'!A12="DNS",'[1]公式予選（TT②）-結果表（貼付）'!A12="DQ"),"",IFERROR(INDEX('[1]公式予選（TT②）-結果表（貼付）'!$A:$Z,MATCH($B23,'[1]公式予選（TT②）-結果表（貼付）'!$B:$B,0),MATCH('公式予選（TT②）'!K$11,'[1]公式予選（TT②）-結果表（貼付）'!$1:$1,0)),""))</f>
        <v>0.53800000000000003</v>
      </c>
      <c r="L23" s="28">
        <f>IF(OR('[1]公式予選（TT②）-結果表（貼付）'!A12="DNS",'[1]公式予選（TT②）-結果表（貼付）'!A12="DQ"),"",IFERROR(INDEX('[1]公式予選（TT②）-結果表（貼付）'!$A:$Z,MATCH($B23,'[1]公式予選（TT②）-結果表（貼付）'!$B:$B,0),MATCH('公式予選（TT②）'!L$11,'[1]公式予選（TT②）-結果表（貼付）'!$1:$1,0)),""))</f>
        <v>4.2999999999999997E-2</v>
      </c>
      <c r="M23" s="27" t="str">
        <f>IF(OR('[1]公式予選（TT②）-結果表（貼付）'!A12="DNS",'[1]公式予選（TT②）-結果表（貼付）'!A12="DQ"),"",IFERROR(INDEX('[1]公式予選（TT②）-結果表（貼付）'!$A:$Z,MATCH($B23,'[1]公式予選（TT②）-結果表（貼付）'!$B:$B,0),MATCH("In Lap",'[1]公式予選（TT②）-結果表（貼付）'!$1:$1,0))&amp;"/"&amp;INDEX('[1]公式予選（TT②）-結果表（貼付）'!$A:$Z,MATCH($B23,'[1]公式予選（TT②）-結果表（貼付）'!$B:$B,0),MATCH("Laps",'[1]公式予選（TT②）-結果表（貼付）'!$1:$1,0)),""))</f>
        <v>4/4</v>
      </c>
      <c r="N23" s="42"/>
      <c r="O23" s="5"/>
      <c r="P23" s="5"/>
      <c r="Q23" s="6" t="str">
        <f>IF(IFERROR(INDEX('[1]公式予選（TT②）-結果表（貼付）'!$A:$Z,MATCH($B23,'[1]公式予選（TT②）-結果表（貼付）'!$B:$B,0),MATCH(Q$11,'[1]公式予選（TT②）-結果表（貼付）'!$1:$1,0)),"")=0,"",IFERROR(INDEX('[1]公式予選（TT②）-結果表（貼付）'!$A:$Z,MATCH($B23,'[1]公式予選（TT②）-結果表（貼付）'!$B:$B,0),MATCH(Q$11,'[1]公式予選（TT②）-結果表（貼付）'!$1:$1,0)),""))</f>
        <v/>
      </c>
      <c r="R23" s="6" t="str">
        <f>IF(Q23="","",COUNTIF($Q$13:Q23,"&lt;&gt;"&amp;""))</f>
        <v/>
      </c>
      <c r="S23" s="6" t="str">
        <f>IFERROR(RANK(R23,$R$13:$R$48,1),"")</f>
        <v/>
      </c>
      <c r="T23" s="6" t="str">
        <f>IF(IFERROR(INDEX('[1]公式予選（TT②）-結果表（貼付）'!$A:$Z,MATCH($A23,'[1]公式予選（TT②）-結果表（貼付）'!$A:$A,0),MATCH(T$11,'[1]公式予選（TT②）-結果表（貼付）'!$1:$1,0)),"")=0,"",IFERROR(INDEX('[1]公式予選（TT②）-結果表（貼付）'!$A:$Z,MATCH($A23,'[1]公式予選（TT②）-結果表（貼付）'!$A:$A,0),MATCH(T$11,'[1]公式予選（TT②）-結果表（貼付）'!$1:$1,0)),""))</f>
        <v/>
      </c>
      <c r="U23" s="5"/>
      <c r="V23" s="5"/>
    </row>
    <row r="24" spans="1:22" ht="12.75" customHeight="1" x14ac:dyDescent="0.15">
      <c r="A24" s="37">
        <f>IF(OR('[1]公式予選（TT②）-結果表（貼付）'!A13="DNF",'[1]公式予選（TT②）-結果表（貼付）'!A13="DNS",'[1]公式予選（TT②）-結果表（貼付）'!A13="DQ"),'[1]公式予選（TT②）-結果表（貼付）'!A13,IF(MAX('[1]公式予選（TT②）-結果表（貼付）'!$A:$A)&gt;A23,A23+1,""))</f>
        <v>12</v>
      </c>
      <c r="B24" s="36">
        <f>IFERROR(INDEX('[1]公式予選（TT②）-結果表（貼付）'!A13:$V$50,MATCH($A24,'[1]公式予選（TT②）-結果表（貼付）'!A13:$A$50,0),MATCH('公式予選（TT②）'!B$11,'[1]公式予選（TT②）-結果表（貼付）'!$1:$1,0)),"")</f>
        <v>23</v>
      </c>
      <c r="C24" s="36"/>
      <c r="D24" s="35"/>
      <c r="E24" s="34" t="str">
        <f>IFERROR(INDEX('[1]公式予選（TT②）-結果表（貼付）'!$A:$Z,MATCH($B24,'[1]公式予選（TT②）-結果表（貼付）'!$B:$B,0),MATCH('公式予選（TT②）'!E$11,'[1]公式予選（TT②）-結果表（貼付）'!$1:$1,0)),"")</f>
        <v>朝日 ターボ</v>
      </c>
      <c r="F24" s="33" t="str">
        <f>IFERROR(INDEX('[1]公式予選（TT②）-結果表（貼付）'!$A:$Z,MATCH($B24,'[1]公式予選（TT②）-結果表（貼付）'!$B:$B,0),MATCH('公式予選（TT②）'!F$11,'[1]公式予選（TT②）-結果表（貼付）'!$1:$1,0)),"")</f>
        <v>Praga/TM</v>
      </c>
      <c r="G24" s="32" t="str">
        <f>IFERROR(INDEX('[1]公式予選（TT②）-結果表（貼付）'!$A:$Z,MATCH($B24,'[1]公式予選（TT②）-結果表（貼付）'!$B:$B,0),MATCH('公式予選（TT②）'!G$11,'[1]公式予選（TT②）-結果表（貼付）'!$1:$1,0)),"")</f>
        <v>MASUDA RACING PROJECT</v>
      </c>
      <c r="H24" s="31" t="str">
        <f>IFERROR(INDEX('[1]公式予選（TT②）-結果表（貼付）'!$A:$Z,MATCH($B24,'[1]公式予選（TT②）-結果表（貼付）'!$B:$B,0),MATCH('公式予選（TT②）'!H$11,'[1]公式予選（TT②）-結果表（貼付）'!$1:$1,0)),"")</f>
        <v>DL</v>
      </c>
      <c r="I24" s="30">
        <f>IF(A24="DNS","ｽﾀｰﾄ出来ず",IF(A24="DQ","失　格",IFERROR(INDEX('[1]公式予選（TT②）-結果表（貼付）'!$A:$Z,MATCH($B24,'[1]公式予選（TT②）-結果表（貼付）'!$B:$B,0),MATCH('公式予選（TT②）'!I$11,'[1]公式予選（TT②）-結果表（貼付）'!$1:$1,0)),"")))</f>
        <v>44.957000000000001</v>
      </c>
      <c r="J24" s="61" t="str">
        <f>IF(I24&lt;1,"",IF($J$11&gt;I24,"R",""))</f>
        <v>R</v>
      </c>
      <c r="K24" s="28">
        <f>IF(OR('[1]公式予選（TT②）-結果表（貼付）'!A13="DNS",'[1]公式予選（TT②）-結果表（貼付）'!A13="DQ"),"",IFERROR(INDEX('[1]公式予選（TT②）-結果表（貼付）'!$A:$Z,MATCH($B24,'[1]公式予選（TT②）-結果表（貼付）'!$B:$B,0),MATCH('公式予選（TT②）'!K$11,'[1]公式予選（TT②）-結果表（貼付）'!$1:$1,0)),""))</f>
        <v>0.54</v>
      </c>
      <c r="L24" s="28">
        <f>IF(OR('[1]公式予選（TT②）-結果表（貼付）'!A13="DNS",'[1]公式予選（TT②）-結果表（貼付）'!A13="DQ"),"",IFERROR(INDEX('[1]公式予選（TT②）-結果表（貼付）'!$A:$Z,MATCH($B24,'[1]公式予選（TT②）-結果表（貼付）'!$B:$B,0),MATCH('公式予選（TT②）'!L$11,'[1]公式予選（TT②）-結果表（貼付）'!$1:$1,0)),""))</f>
        <v>2E-3</v>
      </c>
      <c r="M24" s="27" t="str">
        <f>IF(OR('[1]公式予選（TT②）-結果表（貼付）'!A13="DNS",'[1]公式予選（TT②）-結果表（貼付）'!A13="DQ"),"",IFERROR(INDEX('[1]公式予選（TT②）-結果表（貼付）'!$A:$Z,MATCH($B24,'[1]公式予選（TT②）-結果表（貼付）'!$B:$B,0),MATCH("In Lap",'[1]公式予選（TT②）-結果表（貼付）'!$1:$1,0))&amp;"/"&amp;INDEX('[1]公式予選（TT②）-結果表（貼付）'!$A:$Z,MATCH($B24,'[1]公式予選（TT②）-結果表（貼付）'!$B:$B,0),MATCH("Laps",'[1]公式予選（TT②）-結果表（貼付）'!$1:$1,0)),""))</f>
        <v>3/6</v>
      </c>
      <c r="N24" s="42"/>
      <c r="O24" s="5"/>
      <c r="P24" s="5"/>
      <c r="Q24" s="6" t="str">
        <f>IF(IFERROR(INDEX('[1]公式予選（TT②）-結果表（貼付）'!$A:$Z,MATCH($B24,'[1]公式予選（TT②）-結果表（貼付）'!$B:$B,0),MATCH(Q$11,'[1]公式予選（TT②）-結果表（貼付）'!$1:$1,0)),"")=0,"",IFERROR(INDEX('[1]公式予選（TT②）-結果表（貼付）'!$A:$Z,MATCH($B24,'[1]公式予選（TT②）-結果表（貼付）'!$B:$B,0),MATCH(Q$11,'[1]公式予選（TT②）-結果表（貼付）'!$1:$1,0)),""))</f>
        <v/>
      </c>
      <c r="R24" s="6" t="str">
        <f>IF(Q24="","",COUNTIF($Q$13:Q24,"&lt;&gt;"&amp;""))</f>
        <v/>
      </c>
      <c r="S24" s="6" t="str">
        <f>IFERROR(RANK(R24,$R$13:$R$48,1),"")</f>
        <v/>
      </c>
      <c r="T24" s="6" t="str">
        <f>IF(IFERROR(INDEX('[1]公式予選（TT②）-結果表（貼付）'!$A:$Z,MATCH($A24,'[1]公式予選（TT②）-結果表（貼付）'!$A:$A,0),MATCH(T$11,'[1]公式予選（TT②）-結果表（貼付）'!$1:$1,0)),"")=0,"",IFERROR(INDEX('[1]公式予選（TT②）-結果表（貼付）'!$A:$Z,MATCH($A24,'[1]公式予選（TT②）-結果表（貼付）'!$A:$A,0),MATCH(T$11,'[1]公式予選（TT②）-結果表（貼付）'!$1:$1,0)),""))</f>
        <v/>
      </c>
      <c r="U24" s="5"/>
      <c r="V24" s="5"/>
    </row>
    <row r="25" spans="1:22" ht="12.75" customHeight="1" x14ac:dyDescent="0.15">
      <c r="A25" s="37">
        <f>IF(OR('[1]公式予選（TT②）-結果表（貼付）'!A14="DNF",'[1]公式予選（TT②）-結果表（貼付）'!A14="DNS",'[1]公式予選（TT②）-結果表（貼付）'!A14="DQ"),'[1]公式予選（TT②）-結果表（貼付）'!A14,IF(MAX('[1]公式予選（TT②）-結果表（貼付）'!$A:$A)&gt;A24,A24+1,""))</f>
        <v>13</v>
      </c>
      <c r="B25" s="36">
        <f>IFERROR(INDEX('[1]公式予選（TT②）-結果表（貼付）'!A14:$V$50,MATCH($A25,'[1]公式予選（TT②）-結果表（貼付）'!A14:$A$50,0),MATCH('公式予選（TT②）'!B$11,'[1]公式予選（TT②）-結果表（貼付）'!$1:$1,0)),"")</f>
        <v>71</v>
      </c>
      <c r="C25" s="36"/>
      <c r="D25" s="35"/>
      <c r="E25" s="34" t="str">
        <f>IFERROR(INDEX('[1]公式予選（TT②）-結果表（貼付）'!$A:$Z,MATCH($B25,'[1]公式予選（TT②）-結果表（貼付）'!$B:$B,0),MATCH('公式予選（TT②）'!E$11,'[1]公式予選（TT②）-結果表（貼付）'!$1:$1,0)),"")</f>
        <v>小林 利徠斗</v>
      </c>
      <c r="F25" s="33" t="str">
        <f>IFERROR(INDEX('[1]公式予選（TT②）-結果表（貼付）'!$A:$Z,MATCH($B25,'[1]公式予選（TT②）-結果表（貼付）'!$B:$B,0),MATCH('公式予選（TT②）'!F$11,'[1]公式予選（TT②）-結果表（貼付）'!$1:$1,0)),"")</f>
        <v>Birel ART/IAME</v>
      </c>
      <c r="G25" s="32" t="str">
        <f>IFERROR(INDEX('[1]公式予選（TT②）-結果表（貼付）'!$A:$Z,MATCH($B25,'[1]公式予選（TT②）-結果表（貼付）'!$B:$B,0),MATCH('公式予選（TT②）'!G$11,'[1]公式予選（TT②）-結果表（貼付）'!$1:$1,0)),"")</f>
        <v>bbR.Super Racing Junkie!</v>
      </c>
      <c r="H25" s="31" t="str">
        <f>IFERROR(INDEX('[1]公式予選（TT②）-結果表（貼付）'!$A:$Z,MATCH($B25,'[1]公式予選（TT②）-結果表（貼付）'!$B:$B,0),MATCH('公式予選（TT②）'!H$11,'[1]公式予選（TT②）-結果表（貼付）'!$1:$1,0)),"")</f>
        <v>DL</v>
      </c>
      <c r="I25" s="30">
        <f>IF(A25="DNS","ｽﾀｰﾄ出来ず",IF(A25="DQ","失　格",IFERROR(INDEX('[1]公式予選（TT②）-結果表（貼付）'!$A:$Z,MATCH($B25,'[1]公式予選（TT②）-結果表（貼付）'!$B:$B,0),MATCH('公式予選（TT②）'!I$11,'[1]公式予選（TT②）-結果表（貼付）'!$1:$1,0)),"")))</f>
        <v>44.966999999999999</v>
      </c>
      <c r="J25" s="61" t="str">
        <f>IF(I25&lt;1,"",IF($J$11&gt;I25,"R",""))</f>
        <v>R</v>
      </c>
      <c r="K25" s="28">
        <f>IF(OR('[1]公式予選（TT②）-結果表（貼付）'!A14="DNS",'[1]公式予選（TT②）-結果表（貼付）'!A14="DQ"),"",IFERROR(INDEX('[1]公式予選（TT②）-結果表（貼付）'!$A:$Z,MATCH($B25,'[1]公式予選（TT②）-結果表（貼付）'!$B:$B,0),MATCH('公式予選（TT②）'!K$11,'[1]公式予選（TT②）-結果表（貼付）'!$1:$1,0)),""))</f>
        <v>0.55000000000000004</v>
      </c>
      <c r="L25" s="28">
        <f>IF(OR('[1]公式予選（TT②）-結果表（貼付）'!A14="DNS",'[1]公式予選（TT②）-結果表（貼付）'!A14="DQ"),"",IFERROR(INDEX('[1]公式予選（TT②）-結果表（貼付）'!$A:$Z,MATCH($B25,'[1]公式予選（TT②）-結果表（貼付）'!$B:$B,0),MATCH('公式予選（TT②）'!L$11,'[1]公式予選（TT②）-結果表（貼付）'!$1:$1,0)),""))</f>
        <v>0.01</v>
      </c>
      <c r="M25" s="27" t="str">
        <f>IF(OR('[1]公式予選（TT②）-結果表（貼付）'!A14="DNS",'[1]公式予選（TT②）-結果表（貼付）'!A14="DQ"),"",IFERROR(INDEX('[1]公式予選（TT②）-結果表（貼付）'!$A:$Z,MATCH($B25,'[1]公式予選（TT②）-結果表（貼付）'!$B:$B,0),MATCH("In Lap",'[1]公式予選（TT②）-結果表（貼付）'!$1:$1,0))&amp;"/"&amp;INDEX('[1]公式予選（TT②）-結果表（貼付）'!$A:$Z,MATCH($B25,'[1]公式予選（TT②）-結果表（貼付）'!$B:$B,0),MATCH("Laps",'[1]公式予選（TT②）-結果表（貼付）'!$1:$1,0)),""))</f>
        <v>5/6</v>
      </c>
      <c r="N25" s="42"/>
      <c r="O25" s="5"/>
      <c r="P25" s="5"/>
      <c r="Q25" s="6" t="str">
        <f>IF(IFERROR(INDEX('[1]公式予選（TT②）-結果表（貼付）'!$A:$Z,MATCH($B25,'[1]公式予選（TT②）-結果表（貼付）'!$B:$B,0),MATCH(Q$11,'[1]公式予選（TT②）-結果表（貼付）'!$1:$1,0)),"")=0,"",IFERROR(INDEX('[1]公式予選（TT②）-結果表（貼付）'!$A:$Z,MATCH($B25,'[1]公式予選（TT②）-結果表（貼付）'!$B:$B,0),MATCH(Q$11,'[1]公式予選（TT②）-結果表（貼付）'!$1:$1,0)),""))</f>
        <v/>
      </c>
      <c r="R25" s="6" t="str">
        <f>IF(Q25="","",COUNTIF($Q$13:Q25,"&lt;&gt;"&amp;""))</f>
        <v/>
      </c>
      <c r="S25" s="6" t="str">
        <f>IFERROR(RANK(R25,$R$13:$R$48,1),"")</f>
        <v/>
      </c>
      <c r="T25" s="6" t="str">
        <f>IF(IFERROR(INDEX('[1]公式予選（TT②）-結果表（貼付）'!$A:$Z,MATCH($A25,'[1]公式予選（TT②）-結果表（貼付）'!$A:$A,0),MATCH(T$11,'[1]公式予選（TT②）-結果表（貼付）'!$1:$1,0)),"")=0,"",IFERROR(INDEX('[1]公式予選（TT②）-結果表（貼付）'!$A:$Z,MATCH($A25,'[1]公式予選（TT②）-結果表（貼付）'!$A:$A,0),MATCH(T$11,'[1]公式予選（TT②）-結果表（貼付）'!$1:$1,0)),""))</f>
        <v/>
      </c>
      <c r="U25" s="5"/>
      <c r="V25" s="5"/>
    </row>
    <row r="26" spans="1:22" ht="12.75" customHeight="1" x14ac:dyDescent="0.15">
      <c r="A26" s="37">
        <f>IF(OR('[1]公式予選（TT②）-結果表（貼付）'!A15="DNF",'[1]公式予選（TT②）-結果表（貼付）'!A15="DNS",'[1]公式予選（TT②）-結果表（貼付）'!A15="DQ"),'[1]公式予選（TT②）-結果表（貼付）'!A15,IF(MAX('[1]公式予選（TT②）-結果表（貼付）'!$A:$A)&gt;A25,A25+1,""))</f>
        <v>14</v>
      </c>
      <c r="B26" s="36">
        <f>IFERROR(INDEX('[1]公式予選（TT②）-結果表（貼付）'!A15:$V$50,MATCH($A26,'[1]公式予選（TT②）-結果表（貼付）'!A15:$A$50,0),MATCH('公式予選（TT②）'!B$11,'[1]公式予選（TT②）-結果表（貼付）'!$1:$1,0)),"")</f>
        <v>64</v>
      </c>
      <c r="C26" s="36"/>
      <c r="D26" s="35"/>
      <c r="E26" s="34" t="str">
        <f>IFERROR(INDEX('[1]公式予選（TT②）-結果表（貼付）'!$A:$Z,MATCH($B26,'[1]公式予選（TT②）-結果表（貼付）'!$B:$B,0),MATCH('公式予選（TT②）'!E$11,'[1]公式予選（TT②）-結果表（貼付）'!$1:$1,0)),"")</f>
        <v>井本 大雅</v>
      </c>
      <c r="F26" s="33" t="str">
        <f>IFERROR(INDEX('[1]公式予選（TT②）-結果表（貼付）'!$A:$Z,MATCH($B26,'[1]公式予選（TT②）-結果表（貼付）'!$B:$B,0),MATCH('公式予選（TT②）'!F$11,'[1]公式予選（TT②）-結果表（貼付）'!$1:$1,0)),"")</f>
        <v>CL/IAME</v>
      </c>
      <c r="G26" s="32" t="str">
        <f>IFERROR(INDEX('[1]公式予選（TT②）-結果表（貼付）'!$A:$Z,MATCH($B26,'[1]公式予選（TT②）-結果表（貼付）'!$B:$B,0),MATCH('公式予選（TT②）'!G$11,'[1]公式予選（TT②）-結果表（貼付）'!$1:$1,0)),"")</f>
        <v>CUORE</v>
      </c>
      <c r="H26" s="31" t="str">
        <f>IFERROR(INDEX('[1]公式予選（TT②）-結果表（貼付）'!$A:$Z,MATCH($B26,'[1]公式予選（TT②）-結果表（貼付）'!$B:$B,0),MATCH('公式予選（TT②）'!H$11,'[1]公式予選（TT②）-結果表（貼付）'!$1:$1,0)),"")</f>
        <v>DL</v>
      </c>
      <c r="I26" s="30">
        <f>IF(A26="DNS","ｽﾀｰﾄ出来ず",IF(A26="DQ","失　格",IFERROR(INDEX('[1]公式予選（TT②）-結果表（貼付）'!$A:$Z,MATCH($B26,'[1]公式予選（TT②）-結果表（貼付）'!$B:$B,0),MATCH('公式予選（TT②）'!I$11,'[1]公式予選（TT②）-結果表（貼付）'!$1:$1,0)),"")))</f>
        <v>45.107999999999997</v>
      </c>
      <c r="J26" s="61" t="str">
        <f>IF(I26&lt;1,"",IF($J$11&gt;I26,"R",""))</f>
        <v>R</v>
      </c>
      <c r="K26" s="28">
        <f>IF(OR('[1]公式予選（TT②）-結果表（貼付）'!A15="DNS",'[1]公式予選（TT②）-結果表（貼付）'!A15="DQ"),"",IFERROR(INDEX('[1]公式予選（TT②）-結果表（貼付）'!$A:$Z,MATCH($B26,'[1]公式予選（TT②）-結果表（貼付）'!$B:$B,0),MATCH('公式予選（TT②）'!K$11,'[1]公式予選（TT②）-結果表（貼付）'!$1:$1,0)),""))</f>
        <v>0.69099999999999995</v>
      </c>
      <c r="L26" s="28">
        <f>IF(OR('[1]公式予選（TT②）-結果表（貼付）'!A15="DNS",'[1]公式予選（TT②）-結果表（貼付）'!A15="DQ"),"",IFERROR(INDEX('[1]公式予選（TT②）-結果表（貼付）'!$A:$Z,MATCH($B26,'[1]公式予選（TT②）-結果表（貼付）'!$B:$B,0),MATCH('公式予選（TT②）'!L$11,'[1]公式予選（TT②）-結果表（貼付）'!$1:$1,0)),""))</f>
        <v>0.14099999999999999</v>
      </c>
      <c r="M26" s="27" t="str">
        <f>IF(OR('[1]公式予選（TT②）-結果表（貼付）'!A15="DNS",'[1]公式予選（TT②）-結果表（貼付）'!A15="DQ"),"",IFERROR(INDEX('[1]公式予選（TT②）-結果表（貼付）'!$A:$Z,MATCH($B26,'[1]公式予選（TT②）-結果表（貼付）'!$B:$B,0),MATCH("In Lap",'[1]公式予選（TT②）-結果表（貼付）'!$1:$1,0))&amp;"/"&amp;INDEX('[1]公式予選（TT②）-結果表（貼付）'!$A:$Z,MATCH($B26,'[1]公式予選（TT②）-結果表（貼付）'!$B:$B,0),MATCH("Laps",'[1]公式予選（TT②）-結果表（貼付）'!$1:$1,0)),""))</f>
        <v>4/5</v>
      </c>
      <c r="N26" s="42"/>
      <c r="O26" s="5"/>
      <c r="P26" s="5"/>
      <c r="Q26" s="6" t="str">
        <f>IF(IFERROR(INDEX('[1]公式予選（TT②）-結果表（貼付）'!$A:$Z,MATCH($B26,'[1]公式予選（TT②）-結果表（貼付）'!$B:$B,0),MATCH(Q$11,'[1]公式予選（TT②）-結果表（貼付）'!$1:$1,0)),"")=0,"",IFERROR(INDEX('[1]公式予選（TT②）-結果表（貼付）'!$A:$Z,MATCH($B26,'[1]公式予選（TT②）-結果表（貼付）'!$B:$B,0),MATCH(Q$11,'[1]公式予選（TT②）-結果表（貼付）'!$1:$1,0)),""))</f>
        <v/>
      </c>
      <c r="R26" s="6" t="str">
        <f>IF(Q26="","",COUNTIF($Q$13:Q26,"&lt;&gt;"&amp;""))</f>
        <v/>
      </c>
      <c r="S26" s="6" t="str">
        <f>IFERROR(RANK(R26,$R$13:$R$48,1),"")</f>
        <v/>
      </c>
      <c r="T26" s="6" t="str">
        <f>IF(IFERROR(INDEX('[1]公式予選（TT②）-結果表（貼付）'!$A:$Z,MATCH($A26,'[1]公式予選（TT②）-結果表（貼付）'!$A:$A,0),MATCH(T$11,'[1]公式予選（TT②）-結果表（貼付）'!$1:$1,0)),"")=0,"",IFERROR(INDEX('[1]公式予選（TT②）-結果表（貼付）'!$A:$Z,MATCH($A26,'[1]公式予選（TT②）-結果表（貼付）'!$A:$A,0),MATCH(T$11,'[1]公式予選（TT②）-結果表（貼付）'!$1:$1,0)),""))</f>
        <v/>
      </c>
      <c r="U26" s="5"/>
      <c r="V26" s="5"/>
    </row>
    <row r="27" spans="1:22" ht="12.75" customHeight="1" x14ac:dyDescent="0.15">
      <c r="A27" s="37">
        <f>IF(OR('[1]公式予選（TT②）-結果表（貼付）'!A16="DNF",'[1]公式予選（TT②）-結果表（貼付）'!A16="DNS",'[1]公式予選（TT②）-結果表（貼付）'!A16="DQ"),'[1]公式予選（TT②）-結果表（貼付）'!A16,IF(MAX('[1]公式予選（TT②）-結果表（貼付）'!$A:$A)&gt;A26,A26+1,""))</f>
        <v>15</v>
      </c>
      <c r="B27" s="36">
        <f>IFERROR(INDEX('[1]公式予選（TT②）-結果表（貼付）'!A16:$V$50,MATCH($A27,'[1]公式予選（TT②）-結果表（貼付）'!A16:$A$50,0),MATCH('公式予選（TT②）'!B$11,'[1]公式予選（TT②）-結果表（貼付）'!$1:$1,0)),"")</f>
        <v>19</v>
      </c>
      <c r="C27" s="36"/>
      <c r="D27" s="35"/>
      <c r="E27" s="34" t="str">
        <f>IFERROR(INDEX('[1]公式予選（TT②）-結果表（貼付）'!$A:$Z,MATCH($B27,'[1]公式予選（TT②）-結果表（貼付）'!$B:$B,0),MATCH('公式予選（TT②）'!E$11,'[1]公式予選（TT②）-結果表（貼付）'!$1:$1,0)),"")</f>
        <v>中村 仁</v>
      </c>
      <c r="F27" s="33" t="str">
        <f>IFERROR(INDEX('[1]公式予選（TT②）-結果表（貼付）'!$A:$Z,MATCH($B27,'[1]公式予選（TT②）-結果表（貼付）'!$B:$B,0),MATCH('公式予選（TT②）'!F$11,'[1]公式予選（TT②）-結果表（貼付）'!$1:$1,0)),"")</f>
        <v>REDSPEED/VORTEX</v>
      </c>
      <c r="G27" s="32" t="str">
        <f>IFERROR(INDEX('[1]公式予選（TT②）-結果表（貼付）'!$A:$Z,MATCH($B27,'[1]公式予選（TT②）-結果表（貼付）'!$B:$B,0),MATCH('公式予選（TT②）'!G$11,'[1]公式予選（TT②）-結果表（貼付）'!$1:$1,0)),"")</f>
        <v>Moty's RACING TEAM</v>
      </c>
      <c r="H27" s="31" t="str">
        <f>IFERROR(INDEX('[1]公式予選（TT②）-結果表（貼付）'!$A:$Z,MATCH($B27,'[1]公式予選（TT②）-結果表（貼付）'!$B:$B,0),MATCH('公式予選（TT②）'!H$11,'[1]公式予選（TT②）-結果表（貼付）'!$1:$1,0)),"")</f>
        <v>BS</v>
      </c>
      <c r="I27" s="30">
        <f>IF(A27="DNS","ｽﾀｰﾄ出来ず",IF(A27="DQ","失　格",IFERROR(INDEX('[1]公式予選（TT②）-結果表（貼付）'!$A:$Z,MATCH($B27,'[1]公式予選（TT②）-結果表（貼付）'!$B:$B,0),MATCH('公式予選（TT②）'!I$11,'[1]公式予選（TT②）-結果表（貼付）'!$1:$1,0)),"")))</f>
        <v>45.146999999999998</v>
      </c>
      <c r="J27" s="61" t="str">
        <f>IF(I27&lt;1,"",IF($J$11&gt;I27,"R",""))</f>
        <v>R</v>
      </c>
      <c r="K27" s="28">
        <f>IF(OR('[1]公式予選（TT②）-結果表（貼付）'!A16="DNS",'[1]公式予選（TT②）-結果表（貼付）'!A16="DQ"),"",IFERROR(INDEX('[1]公式予選（TT②）-結果表（貼付）'!$A:$Z,MATCH($B27,'[1]公式予選（TT②）-結果表（貼付）'!$B:$B,0),MATCH('公式予選（TT②）'!K$11,'[1]公式予選（TT②）-結果表（貼付）'!$1:$1,0)),""))</f>
        <v>0.73</v>
      </c>
      <c r="L27" s="28">
        <f>IF(OR('[1]公式予選（TT②）-結果表（貼付）'!A16="DNS",'[1]公式予選（TT②）-結果表（貼付）'!A16="DQ"),"",IFERROR(INDEX('[1]公式予選（TT②）-結果表（貼付）'!$A:$Z,MATCH($B27,'[1]公式予選（TT②）-結果表（貼付）'!$B:$B,0),MATCH('公式予選（TT②）'!L$11,'[1]公式予選（TT②）-結果表（貼付）'!$1:$1,0)),""))</f>
        <v>3.9E-2</v>
      </c>
      <c r="M27" s="27" t="str">
        <f>IF(OR('[1]公式予選（TT②）-結果表（貼付）'!A16="DNS",'[1]公式予選（TT②）-結果表（貼付）'!A16="DQ"),"",IFERROR(INDEX('[1]公式予選（TT②）-結果表（貼付）'!$A:$Z,MATCH($B27,'[1]公式予選（TT②）-結果表（貼付）'!$B:$B,0),MATCH("In Lap",'[1]公式予選（TT②）-結果表（貼付）'!$1:$1,0))&amp;"/"&amp;INDEX('[1]公式予選（TT②）-結果表（貼付）'!$A:$Z,MATCH($B27,'[1]公式予選（TT②）-結果表（貼付）'!$B:$B,0),MATCH("Laps",'[1]公式予選（TT②）-結果表（貼付）'!$1:$1,0)),""))</f>
        <v>5/5</v>
      </c>
      <c r="N27" s="42"/>
      <c r="O27" s="5"/>
      <c r="P27" s="5"/>
      <c r="Q27" s="6" t="str">
        <f>IF(IFERROR(INDEX('[1]公式予選（TT②）-結果表（貼付）'!$A:$Z,MATCH($B27,'[1]公式予選（TT②）-結果表（貼付）'!$B:$B,0),MATCH(Q$11,'[1]公式予選（TT②）-結果表（貼付）'!$1:$1,0)),"")=0,"",IFERROR(INDEX('[1]公式予選（TT②）-結果表（貼付）'!$A:$Z,MATCH($B27,'[1]公式予選（TT②）-結果表（貼付）'!$B:$B,0),MATCH(Q$11,'[1]公式予選（TT②）-結果表（貼付）'!$1:$1,0)),""))</f>
        <v/>
      </c>
      <c r="R27" s="6" t="str">
        <f>IF(Q27="","",COUNTIF($Q$13:Q27,"&lt;&gt;"&amp;""))</f>
        <v/>
      </c>
      <c r="S27" s="6" t="str">
        <f>IFERROR(RANK(R27,$R$13:$R$48,1),"")</f>
        <v/>
      </c>
      <c r="T27" s="6" t="str">
        <f>IF(IFERROR(INDEX('[1]公式予選（TT②）-結果表（貼付）'!$A:$Z,MATCH($A27,'[1]公式予選（TT②）-結果表（貼付）'!$A:$A,0),MATCH(T$11,'[1]公式予選（TT②）-結果表（貼付）'!$1:$1,0)),"")=0,"",IFERROR(INDEX('[1]公式予選（TT②）-結果表（貼付）'!$A:$Z,MATCH($A27,'[1]公式予選（TT②）-結果表（貼付）'!$A:$A,0),MATCH(T$11,'[1]公式予選（TT②）-結果表（貼付）'!$1:$1,0)),""))</f>
        <v/>
      </c>
      <c r="U27" s="5"/>
      <c r="V27" s="5"/>
    </row>
    <row r="28" spans="1:22" ht="12.75" customHeight="1" x14ac:dyDescent="0.15">
      <c r="A28" s="37">
        <f>IF(OR('[1]公式予選（TT②）-結果表（貼付）'!A17="DNF",'[1]公式予選（TT②）-結果表（貼付）'!A17="DNS",'[1]公式予選（TT②）-結果表（貼付）'!A17="DQ"),'[1]公式予選（TT②）-結果表（貼付）'!A17,IF(MAX('[1]公式予選（TT②）-結果表（貼付）'!$A:$A)&gt;A27,A27+1,""))</f>
        <v>16</v>
      </c>
      <c r="B28" s="36">
        <f>IFERROR(INDEX('[1]公式予選（TT②）-結果表（貼付）'!A17:$V$50,MATCH($A28,'[1]公式予選（TT②）-結果表（貼付）'!A17:$A$50,0),MATCH('公式予選（TT②）'!B$11,'[1]公式予選（TT②）-結果表（貼付）'!$1:$1,0)),"")</f>
        <v>43</v>
      </c>
      <c r="C28" s="36"/>
      <c r="D28" s="35"/>
      <c r="E28" s="34" t="str">
        <f>IFERROR(INDEX('[1]公式予選（TT②）-結果表（貼付）'!$A:$Z,MATCH($B28,'[1]公式予選（TT②）-結果表（貼付）'!$B:$B,0),MATCH('公式予選（TT②）'!E$11,'[1]公式予選（TT②）-結果表（貼付）'!$1:$1,0)),"")</f>
        <v>皆木 駿輔</v>
      </c>
      <c r="F28" s="33" t="str">
        <f>IFERROR(INDEX('[1]公式予選（TT②）-結果表（貼付）'!$A:$Z,MATCH($B28,'[1]公式予選（TT②）-結果表（貼付）'!$B:$B,0),MATCH('公式予選（TT②）'!F$11,'[1]公式予選（TT②）-結果表（貼付）'!$1:$1,0)),"")</f>
        <v>CRO Cpromotion/TM</v>
      </c>
      <c r="G28" s="32" t="str">
        <f>IFERROR(INDEX('[1]公式予選（TT②）-結果表（貼付）'!$A:$Z,MATCH($B28,'[1]公式予選（TT②）-結果表（貼付）'!$B:$B,0),MATCH('公式予選（TT②）'!G$11,'[1]公式予選（TT②）-結果表（貼付）'!$1:$1,0)),"")</f>
        <v>CROC Promotion</v>
      </c>
      <c r="H28" s="31" t="str">
        <f>IFERROR(INDEX('[1]公式予選（TT②）-結果表（貼付）'!$A:$Z,MATCH($B28,'[1]公式予選（TT②）-結果表（貼付）'!$B:$B,0),MATCH('公式予選（TT②）'!H$11,'[1]公式予選（TT②）-結果表（貼付）'!$1:$1,0)),"")</f>
        <v>DL</v>
      </c>
      <c r="I28" s="30">
        <f>IF(A28="DNS","ｽﾀｰﾄ出来ず",IF(A28="DQ","失　格",IFERROR(INDEX('[1]公式予選（TT②）-結果表（貼付）'!$A:$Z,MATCH($B28,'[1]公式予選（TT②）-結果表（貼付）'!$B:$B,0),MATCH('公式予選（TT②）'!I$11,'[1]公式予選（TT②）-結果表（貼付）'!$1:$1,0)),"")))</f>
        <v>45.276000000000003</v>
      </c>
      <c r="J28" s="29" t="str">
        <f>IF(I28&lt;1,"",IF($J$11&gt;I28,"R",""))</f>
        <v/>
      </c>
      <c r="K28" s="28">
        <f>IF(OR('[1]公式予選（TT②）-結果表（貼付）'!A17="DNS",'[1]公式予選（TT②）-結果表（貼付）'!A17="DQ"),"",IFERROR(INDEX('[1]公式予選（TT②）-結果表（貼付）'!$A:$Z,MATCH($B28,'[1]公式予選（TT②）-結果表（貼付）'!$B:$B,0),MATCH('公式予選（TT②）'!K$11,'[1]公式予選（TT②）-結果表（貼付）'!$1:$1,0)),""))</f>
        <v>0.85899999999999999</v>
      </c>
      <c r="L28" s="28">
        <f>IF(OR('[1]公式予選（TT②）-結果表（貼付）'!A17="DNS",'[1]公式予選（TT②）-結果表（貼付）'!A17="DQ"),"",IFERROR(INDEX('[1]公式予選（TT②）-結果表（貼付）'!$A:$Z,MATCH($B28,'[1]公式予選（TT②）-結果表（貼付）'!$B:$B,0),MATCH('公式予選（TT②）'!L$11,'[1]公式予選（TT②）-結果表（貼付）'!$1:$1,0)),""))</f>
        <v>0.129</v>
      </c>
      <c r="M28" s="27" t="str">
        <f>IF(OR('[1]公式予選（TT②）-結果表（貼付）'!A17="DNS",'[1]公式予選（TT②）-結果表（貼付）'!A17="DQ"),"",IFERROR(INDEX('[1]公式予選（TT②）-結果表（貼付）'!$A:$Z,MATCH($B28,'[1]公式予選（TT②）-結果表（貼付）'!$B:$B,0),MATCH("In Lap",'[1]公式予選（TT②）-結果表（貼付）'!$1:$1,0))&amp;"/"&amp;INDEX('[1]公式予選（TT②）-結果表（貼付）'!$A:$Z,MATCH($B28,'[1]公式予選（TT②）-結果表（貼付）'!$B:$B,0),MATCH("Laps",'[1]公式予選（TT②）-結果表（貼付）'!$1:$1,0)),""))</f>
        <v>3/3</v>
      </c>
      <c r="N28" s="42"/>
      <c r="O28" s="5"/>
      <c r="P28" s="5"/>
      <c r="Q28" s="6" t="str">
        <f>IF(IFERROR(INDEX('[1]公式予選（TT②）-結果表（貼付）'!$A:$Z,MATCH($B28,'[1]公式予選（TT②）-結果表（貼付）'!$B:$B,0),MATCH(Q$11,'[1]公式予選（TT②）-結果表（貼付）'!$1:$1,0)),"")=0,"",IFERROR(INDEX('[1]公式予選（TT②）-結果表（貼付）'!$A:$Z,MATCH($B28,'[1]公式予選（TT②）-結果表（貼付）'!$B:$B,0),MATCH(Q$11,'[1]公式予選（TT②）-結果表（貼付）'!$1:$1,0)),""))</f>
        <v/>
      </c>
      <c r="R28" s="6" t="str">
        <f>IF(Q28="","",COUNTIF($Q$13:Q28,"&lt;&gt;"&amp;""))</f>
        <v/>
      </c>
      <c r="S28" s="6" t="str">
        <f>IFERROR(RANK(R28,$R$13:$R$48,1),"")</f>
        <v/>
      </c>
      <c r="T28" s="6" t="str">
        <f>IF(IFERROR(INDEX('[1]公式予選（TT②）-結果表（貼付）'!$A:$Z,MATCH($A28,'[1]公式予選（TT②）-結果表（貼付）'!$A:$A,0),MATCH(T$11,'[1]公式予選（TT②）-結果表（貼付）'!$1:$1,0)),"")=0,"",IFERROR(INDEX('[1]公式予選（TT②）-結果表（貼付）'!$A:$Z,MATCH($A28,'[1]公式予選（TT②）-結果表（貼付）'!$A:$A,0),MATCH(T$11,'[1]公式予選（TT②）-結果表（貼付）'!$1:$1,0)),""))</f>
        <v/>
      </c>
      <c r="U28" s="5"/>
      <c r="V28" s="5"/>
    </row>
    <row r="29" spans="1:22" ht="12.75" customHeight="1" x14ac:dyDescent="0.15">
      <c r="A29" s="37">
        <f>IF(OR('[1]公式予選（TT②）-結果表（貼付）'!A18="DNF",'[1]公式予選（TT②）-結果表（貼付）'!A18="DNS",'[1]公式予選（TT②）-結果表（貼付）'!A18="DQ"),'[1]公式予選（TT②）-結果表（貼付）'!A18,IF(MAX('[1]公式予選（TT②）-結果表（貼付）'!$A:$A)&gt;A28,A28+1,""))</f>
        <v>17</v>
      </c>
      <c r="B29" s="36">
        <f>IFERROR(INDEX('[1]公式予選（TT②）-結果表（貼付）'!A18:$V$50,MATCH($A29,'[1]公式予選（TT②）-結果表（貼付）'!A18:$A$50,0),MATCH('公式予選（TT②）'!B$11,'[1]公式予選（TT②）-結果表（貼付）'!$1:$1,0)),"")</f>
        <v>27</v>
      </c>
      <c r="C29" s="36"/>
      <c r="D29" s="35"/>
      <c r="E29" s="34" t="str">
        <f>IFERROR(INDEX('[1]公式予選（TT②）-結果表（貼付）'!$A:$Z,MATCH($B29,'[1]公式予選（TT②）-結果表（貼付）'!$B:$B,0),MATCH('公式予選（TT②）'!E$11,'[1]公式予選（TT②）-結果表（貼付）'!$1:$1,0)),"")</f>
        <v>渡部 樹</v>
      </c>
      <c r="F29" s="33" t="str">
        <f>IFERROR(INDEX('[1]公式予選（TT②）-結果表（貼付）'!$A:$Z,MATCH($B29,'[1]公式予選（TT②）-結果表（貼付）'!$B:$B,0),MATCH('公式予選（TT②）'!F$11,'[1]公式予選（TT②）-結果表（貼付）'!$1:$1,0)),"")</f>
        <v>KOSMIC/VORTEX</v>
      </c>
      <c r="G29" s="32" t="str">
        <f>IFERROR(INDEX('[1]公式予選（TT②）-結果表（貼付）'!$A:$Z,MATCH($B29,'[1]公式予選（TT②）-結果表（貼付）'!$B:$B,0),MATCH('公式予選（TT②）'!G$11,'[1]公式予選（TT②）-結果表（貼付）'!$1:$1,0)),"")</f>
        <v>Team　KOSMIC　Karting</v>
      </c>
      <c r="H29" s="31" t="str">
        <f>IFERROR(INDEX('[1]公式予選（TT②）-結果表（貼付）'!$A:$Z,MATCH($B29,'[1]公式予選（TT②）-結果表（貼付）'!$B:$B,0),MATCH('公式予選（TT②）'!H$11,'[1]公式予選（TT②）-結果表（貼付）'!$1:$1,0)),"")</f>
        <v>BS</v>
      </c>
      <c r="I29" s="30">
        <f>IF(A29="DNS","ｽﾀｰﾄ出来ず",IF(A29="DQ","失　格",IFERROR(INDEX('[1]公式予選（TT②）-結果表（貼付）'!$A:$Z,MATCH($B29,'[1]公式予選（TT②）-結果表（貼付）'!$B:$B,0),MATCH('公式予選（TT②）'!I$11,'[1]公式予選（TT②）-結果表（貼付）'!$1:$1,0)),"")))</f>
        <v>45.332000000000001</v>
      </c>
      <c r="J29" s="29" t="str">
        <f>IF(I29&lt;1,"",IF($J$11&gt;I29,"R",""))</f>
        <v/>
      </c>
      <c r="K29" s="28">
        <f>IF(OR('[1]公式予選（TT②）-結果表（貼付）'!A18="DNS",'[1]公式予選（TT②）-結果表（貼付）'!A18="DQ"),"",IFERROR(INDEX('[1]公式予選（TT②）-結果表（貼付）'!$A:$Z,MATCH($B29,'[1]公式予選（TT②）-結果表（貼付）'!$B:$B,0),MATCH('公式予選（TT②）'!K$11,'[1]公式予選（TT②）-結果表（貼付）'!$1:$1,0)),""))</f>
        <v>0.91500000000000004</v>
      </c>
      <c r="L29" s="28">
        <f>IF(OR('[1]公式予選（TT②）-結果表（貼付）'!A18="DNS",'[1]公式予選（TT②）-結果表（貼付）'!A18="DQ"),"",IFERROR(INDEX('[1]公式予選（TT②）-結果表（貼付）'!$A:$Z,MATCH($B29,'[1]公式予選（TT②）-結果表（貼付）'!$B:$B,0),MATCH('公式予選（TT②）'!L$11,'[1]公式予選（TT②）-結果表（貼付）'!$1:$1,0)),""))</f>
        <v>5.6000000000000001E-2</v>
      </c>
      <c r="M29" s="27" t="str">
        <f>IF(OR('[1]公式予選（TT②）-結果表（貼付）'!A18="DNS",'[1]公式予選（TT②）-結果表（貼付）'!A18="DQ"),"",IFERROR(INDEX('[1]公式予選（TT②）-結果表（貼付）'!$A:$Z,MATCH($B29,'[1]公式予選（TT②）-結果表（貼付）'!$B:$B,0),MATCH("In Lap",'[1]公式予選（TT②）-結果表（貼付）'!$1:$1,0))&amp;"/"&amp;INDEX('[1]公式予選（TT②）-結果表（貼付）'!$A:$Z,MATCH($B29,'[1]公式予選（TT②）-結果表（貼付）'!$B:$B,0),MATCH("Laps",'[1]公式予選（TT②）-結果表（貼付）'!$1:$1,0)),""))</f>
        <v>3/5</v>
      </c>
      <c r="N29" s="42"/>
      <c r="O29" s="5"/>
      <c r="P29" s="5"/>
      <c r="Q29" s="6" t="str">
        <f>IF(IFERROR(INDEX('[1]公式予選（TT②）-結果表（貼付）'!$A:$Z,MATCH($B29,'[1]公式予選（TT②）-結果表（貼付）'!$B:$B,0),MATCH(Q$11,'[1]公式予選（TT②）-結果表（貼付）'!$1:$1,0)),"")=0,"",IFERROR(INDEX('[1]公式予選（TT②）-結果表（貼付）'!$A:$Z,MATCH($B29,'[1]公式予選（TT②）-結果表（貼付）'!$B:$B,0),MATCH(Q$11,'[1]公式予選（TT②）-結果表（貼付）'!$1:$1,0)),""))</f>
        <v/>
      </c>
      <c r="R29" s="6" t="str">
        <f>IF(Q29="","",COUNTIF($Q$13:Q29,"&lt;&gt;"&amp;""))</f>
        <v/>
      </c>
      <c r="S29" s="6" t="str">
        <f>IFERROR(RANK(R29,$R$13:$R$48,1),"")</f>
        <v/>
      </c>
      <c r="T29" s="6" t="str">
        <f>IF(IFERROR(INDEX('[1]公式予選（TT②）-結果表（貼付）'!$A:$Z,MATCH($A29,'[1]公式予選（TT②）-結果表（貼付）'!$A:$A,0),MATCH(T$11,'[1]公式予選（TT②）-結果表（貼付）'!$1:$1,0)),"")=0,"",IFERROR(INDEX('[1]公式予選（TT②）-結果表（貼付）'!$A:$Z,MATCH($A29,'[1]公式予選（TT②）-結果表（貼付）'!$A:$A,0),MATCH(T$11,'[1]公式予選（TT②）-結果表（貼付）'!$1:$1,0)),""))</f>
        <v/>
      </c>
      <c r="U29" s="5"/>
      <c r="V29" s="5"/>
    </row>
    <row r="30" spans="1:22" ht="12.75" customHeight="1" x14ac:dyDescent="0.15">
      <c r="A30" s="37" t="str">
        <f>IF(OR('[1]公式予選（TT②）-結果表（貼付）'!A19="DNF",'[1]公式予選（TT②）-結果表（貼付）'!A19="DNS",'[1]公式予選（TT②）-結果表（貼付）'!A19="DQ"),'[1]公式予選（TT②）-結果表（貼付）'!A19,IF(MAX('[1]公式予選（TT②）-結果表（貼付）'!$A:$A)&gt;A29,A29+1,""))</f>
        <v/>
      </c>
      <c r="B30" s="36" t="str">
        <f>IFERROR(INDEX('[1]公式予選（TT②）-結果表（貼付）'!A19:$V$50,MATCH($A30,'[1]公式予選（TT②）-結果表（貼付）'!A19:$A$50,0),MATCH('公式予選（TT②）'!B$11,'[1]公式予選（TT②）-結果表（貼付）'!$1:$1,0)),"")</f>
        <v/>
      </c>
      <c r="C30" s="36"/>
      <c r="D30" s="35"/>
      <c r="E30" s="34" t="str">
        <f>IFERROR(INDEX('[1]公式予選（TT②）-結果表（貼付）'!$A:$Z,MATCH($B30,'[1]公式予選（TT②）-結果表（貼付）'!$B:$B,0),MATCH('公式予選（TT②）'!E$11,'[1]公式予選（TT②）-結果表（貼付）'!$1:$1,0)),"")</f>
        <v/>
      </c>
      <c r="F30" s="33" t="str">
        <f>IFERROR(INDEX('[1]公式予選（TT②）-結果表（貼付）'!$A:$Z,MATCH($B30,'[1]公式予選（TT②）-結果表（貼付）'!$B:$B,0),MATCH('公式予選（TT②）'!F$11,'[1]公式予選（TT②）-結果表（貼付）'!$1:$1,0)),"")</f>
        <v/>
      </c>
      <c r="G30" s="32" t="str">
        <f>IFERROR(INDEX('[1]公式予選（TT②）-結果表（貼付）'!$A:$Z,MATCH($B30,'[1]公式予選（TT②）-結果表（貼付）'!$B:$B,0),MATCH('公式予選（TT②）'!G$11,'[1]公式予選（TT②）-結果表（貼付）'!$1:$1,0)),"")</f>
        <v/>
      </c>
      <c r="H30" s="31" t="str">
        <f>IFERROR(INDEX('[1]公式予選（TT②）-結果表（貼付）'!$A:$Z,MATCH($B30,'[1]公式予選（TT②）-結果表（貼付）'!$B:$B,0),MATCH('公式予選（TT②）'!H$11,'[1]公式予選（TT②）-結果表（貼付）'!$1:$1,0)),"")</f>
        <v/>
      </c>
      <c r="I30" s="30" t="str">
        <f>IF(A30="DNS","ｽﾀｰﾄ出来ず",IF(A30="DQ","失　格",IFERROR(INDEX('[1]公式予選（TT②）-結果表（貼付）'!$A:$Z,MATCH($B30,'[1]公式予選（TT②）-結果表（貼付）'!$B:$B,0),MATCH('公式予選（TT②）'!I$11,'[1]公式予選（TT②）-結果表（貼付）'!$1:$1,0)),"")))</f>
        <v/>
      </c>
      <c r="J30" s="29" t="str">
        <f>IF(I30&lt;1,"",IF($J$11&gt;I30,"R",""))</f>
        <v/>
      </c>
      <c r="K30" s="28" t="str">
        <f>IF(OR('[1]公式予選（TT②）-結果表（貼付）'!A19="DNS",'[1]公式予選（TT②）-結果表（貼付）'!A19="DQ"),"",IFERROR(INDEX('[1]公式予選（TT②）-結果表（貼付）'!$A:$Z,MATCH($B30,'[1]公式予選（TT②）-結果表（貼付）'!$B:$B,0),MATCH('公式予選（TT②）'!K$11,'[1]公式予選（TT②）-結果表（貼付）'!$1:$1,0)),""))</f>
        <v/>
      </c>
      <c r="L30" s="28" t="str">
        <f>IF(OR('[1]公式予選（TT②）-結果表（貼付）'!A19="DNS",'[1]公式予選（TT②）-結果表（貼付）'!A19="DQ"),"",IFERROR(INDEX('[1]公式予選（TT②）-結果表（貼付）'!$A:$Z,MATCH($B30,'[1]公式予選（TT②）-結果表（貼付）'!$B:$B,0),MATCH('公式予選（TT②）'!L$11,'[1]公式予選（TT②）-結果表（貼付）'!$1:$1,0)),""))</f>
        <v/>
      </c>
      <c r="M30" s="27" t="str">
        <f>IF(OR('[1]公式予選（TT②）-結果表（貼付）'!A19="DNS",'[1]公式予選（TT②）-結果表（貼付）'!A19="DQ"),"",IFERROR(INDEX('[1]公式予選（TT②）-結果表（貼付）'!$A:$Z,MATCH($B30,'[1]公式予選（TT②）-結果表（貼付）'!$B:$B,0),MATCH("In Lap",'[1]公式予選（TT②）-結果表（貼付）'!$1:$1,0))&amp;"/"&amp;INDEX('[1]公式予選（TT②）-結果表（貼付）'!$A:$Z,MATCH($B30,'[1]公式予選（TT②）-結果表（貼付）'!$B:$B,0),MATCH("Laps",'[1]公式予選（TT②）-結果表（貼付）'!$1:$1,0)),""))</f>
        <v/>
      </c>
      <c r="N30" s="42"/>
      <c r="O30" s="5"/>
      <c r="P30" s="5"/>
      <c r="Q30" s="6" t="str">
        <f>IF(IFERROR(INDEX('[1]公式予選（TT②）-結果表（貼付）'!$A:$Z,MATCH($B30,'[1]公式予選（TT②）-結果表（貼付）'!$B:$B,0),MATCH(Q$11,'[1]公式予選（TT②）-結果表（貼付）'!$1:$1,0)),"")=0,"",IFERROR(INDEX('[1]公式予選（TT②）-結果表（貼付）'!$A:$Z,MATCH($B30,'[1]公式予選（TT②）-結果表（貼付）'!$B:$B,0),MATCH(Q$11,'[1]公式予選（TT②）-結果表（貼付）'!$1:$1,0)),""))</f>
        <v/>
      </c>
      <c r="R30" s="6" t="str">
        <f>IF(Q30="","",COUNTIF($Q$13:Q30,"&lt;&gt;"&amp;""))</f>
        <v/>
      </c>
      <c r="S30" s="6" t="str">
        <f>IFERROR(RANK(R30,$R$13:$R$48,1),"")</f>
        <v/>
      </c>
      <c r="T30" s="6" t="str">
        <f>IF(IFERROR(INDEX('[1]公式予選（TT②）-結果表（貼付）'!$A:$Z,MATCH($A30,'[1]公式予選（TT②）-結果表（貼付）'!$A:$A,0),MATCH(T$11,'[1]公式予選（TT②）-結果表（貼付）'!$1:$1,0)),"")=0,"",IFERROR(INDEX('[1]公式予選（TT②）-結果表（貼付）'!$A:$Z,MATCH($A30,'[1]公式予選（TT②）-結果表（貼付）'!$A:$A,0),MATCH(T$11,'[1]公式予選（TT②）-結果表（貼付）'!$1:$1,0)),""))</f>
        <v/>
      </c>
      <c r="U30" s="5"/>
      <c r="V30" s="5"/>
    </row>
    <row r="31" spans="1:22" ht="12.75" customHeight="1" x14ac:dyDescent="0.15">
      <c r="A31" s="37" t="str">
        <f>IF(OR('[1]公式予選（TT②）-結果表（貼付）'!A20="DNF",'[1]公式予選（TT②）-結果表（貼付）'!A20="DNS",'[1]公式予選（TT②）-結果表（貼付）'!A20="DQ"),'[1]公式予選（TT②）-結果表（貼付）'!A20,IF(MAX('[1]公式予選（TT②）-結果表（貼付）'!$A:$A)&gt;A30,A30+1,""))</f>
        <v/>
      </c>
      <c r="B31" s="36" t="str">
        <f>IFERROR(INDEX('[1]公式予選（TT②）-結果表（貼付）'!A20:$V$50,MATCH($A31,'[1]公式予選（TT②）-結果表（貼付）'!A20:$A$50,0),MATCH('公式予選（TT②）'!B$11,'[1]公式予選（TT②）-結果表（貼付）'!$1:$1,0)),"")</f>
        <v/>
      </c>
      <c r="C31" s="36"/>
      <c r="D31" s="35"/>
      <c r="E31" s="34" t="str">
        <f>IFERROR(INDEX('[1]公式予選（TT②）-結果表（貼付）'!$A:$Z,MATCH($B31,'[1]公式予選（TT②）-結果表（貼付）'!$B:$B,0),MATCH('公式予選（TT②）'!E$11,'[1]公式予選（TT②）-結果表（貼付）'!$1:$1,0)),"")</f>
        <v/>
      </c>
      <c r="F31" s="33" t="str">
        <f>IFERROR(INDEX('[1]公式予選（TT②）-結果表（貼付）'!$A:$Z,MATCH($B31,'[1]公式予選（TT②）-結果表（貼付）'!$B:$B,0),MATCH('公式予選（TT②）'!F$11,'[1]公式予選（TT②）-結果表（貼付）'!$1:$1,0)),"")</f>
        <v/>
      </c>
      <c r="G31" s="32" t="str">
        <f>IFERROR(INDEX('[1]公式予選（TT②）-結果表（貼付）'!$A:$Z,MATCH($B31,'[1]公式予選（TT②）-結果表（貼付）'!$B:$B,0),MATCH('公式予選（TT②）'!G$11,'[1]公式予選（TT②）-結果表（貼付）'!$1:$1,0)),"")</f>
        <v/>
      </c>
      <c r="H31" s="31" t="str">
        <f>IFERROR(INDEX('[1]公式予選（TT②）-結果表（貼付）'!$A:$Z,MATCH($B31,'[1]公式予選（TT②）-結果表（貼付）'!$B:$B,0),MATCH('公式予選（TT②）'!H$11,'[1]公式予選（TT②）-結果表（貼付）'!$1:$1,0)),"")</f>
        <v/>
      </c>
      <c r="I31" s="30" t="str">
        <f>IF(A31="DNS","ｽﾀｰﾄ出来ず",IF(A31="DQ","失　格",IFERROR(INDEX('[1]公式予選（TT②）-結果表（貼付）'!$A:$Z,MATCH($B31,'[1]公式予選（TT②）-結果表（貼付）'!$B:$B,0),MATCH('公式予選（TT②）'!I$11,'[1]公式予選（TT②）-結果表（貼付）'!$1:$1,0)),"")))</f>
        <v/>
      </c>
      <c r="J31" s="29" t="str">
        <f>IF(I31&lt;1,"",IF($J$11&gt;I31,"R",""))</f>
        <v/>
      </c>
      <c r="K31" s="28" t="str">
        <f>IF(OR('[1]公式予選（TT②）-結果表（貼付）'!A20="DNS",'[1]公式予選（TT②）-結果表（貼付）'!A20="DQ"),"",IFERROR(INDEX('[1]公式予選（TT②）-結果表（貼付）'!$A:$Z,MATCH($B31,'[1]公式予選（TT②）-結果表（貼付）'!$B:$B,0),MATCH('公式予選（TT②）'!K$11,'[1]公式予選（TT②）-結果表（貼付）'!$1:$1,0)),""))</f>
        <v/>
      </c>
      <c r="L31" s="28" t="str">
        <f>IF(OR('[1]公式予選（TT②）-結果表（貼付）'!A20="DNS",'[1]公式予選（TT②）-結果表（貼付）'!A20="DQ"),"",IFERROR(INDEX('[1]公式予選（TT②）-結果表（貼付）'!$A:$Z,MATCH($B31,'[1]公式予選（TT②）-結果表（貼付）'!$B:$B,0),MATCH('公式予選（TT②）'!L$11,'[1]公式予選（TT②）-結果表（貼付）'!$1:$1,0)),""))</f>
        <v/>
      </c>
      <c r="M31" s="27" t="str">
        <f>IF(OR('[1]公式予選（TT②）-結果表（貼付）'!A20="DNS",'[1]公式予選（TT②）-結果表（貼付）'!A20="DQ"),"",IFERROR(INDEX('[1]公式予選（TT②）-結果表（貼付）'!$A:$Z,MATCH($B31,'[1]公式予選（TT②）-結果表（貼付）'!$B:$B,0),MATCH("In Lap",'[1]公式予選（TT②）-結果表（貼付）'!$1:$1,0))&amp;"/"&amp;INDEX('[1]公式予選（TT②）-結果表（貼付）'!$A:$Z,MATCH($B31,'[1]公式予選（TT②）-結果表（貼付）'!$B:$B,0),MATCH("Laps",'[1]公式予選（TT②）-結果表（貼付）'!$1:$1,0)),""))</f>
        <v/>
      </c>
      <c r="N31" s="42"/>
      <c r="O31" s="5"/>
      <c r="P31" s="5"/>
      <c r="Q31" s="6" t="str">
        <f>IF(IFERROR(INDEX('[1]公式予選（TT②）-結果表（貼付）'!$A:$Z,MATCH($B31,'[1]公式予選（TT②）-結果表（貼付）'!$B:$B,0),MATCH(Q$11,'[1]公式予選（TT②）-結果表（貼付）'!$1:$1,0)),"")=0,"",IFERROR(INDEX('[1]公式予選（TT②）-結果表（貼付）'!$A:$Z,MATCH($B31,'[1]公式予選（TT②）-結果表（貼付）'!$B:$B,0),MATCH(Q$11,'[1]公式予選（TT②）-結果表（貼付）'!$1:$1,0)),""))</f>
        <v/>
      </c>
      <c r="R31" s="6" t="str">
        <f>IF(Q31="","",COUNTIF($Q$13:Q31,"&lt;&gt;"&amp;""))</f>
        <v/>
      </c>
      <c r="S31" s="6" t="str">
        <f>IFERROR(RANK(R31,$R$13:$R$48,1),"")</f>
        <v/>
      </c>
      <c r="T31" s="6" t="str">
        <f>IF(IFERROR(INDEX('[1]公式予選（TT②）-結果表（貼付）'!$A:$Z,MATCH($A31,'[1]公式予選（TT②）-結果表（貼付）'!$A:$A,0),MATCH(T$11,'[1]公式予選（TT②）-結果表（貼付）'!$1:$1,0)),"")=0,"",IFERROR(INDEX('[1]公式予選（TT②）-結果表（貼付）'!$A:$Z,MATCH($A31,'[1]公式予選（TT②）-結果表（貼付）'!$A:$A,0),MATCH(T$11,'[1]公式予選（TT②）-結果表（貼付）'!$1:$1,0)),""))</f>
        <v/>
      </c>
      <c r="U31" s="5"/>
      <c r="V31" s="5"/>
    </row>
    <row r="32" spans="1:22" ht="12.75" customHeight="1" x14ac:dyDescent="0.15">
      <c r="A32" s="41" t="str">
        <f>IF(COUNTIF(J:J,"R")&gt;=1,"""R"" マークの車は、コースレコードを更新しました。従来のレコードタイムは"&amp;"　"&amp;J11,"")</f>
        <v>"R" マークの車は、コースレコードを更新しました。従来のレコードタイムは　45.239</v>
      </c>
      <c r="B32" s="36"/>
      <c r="C32" s="36"/>
      <c r="D32" s="35"/>
      <c r="E32" s="40"/>
      <c r="F32" s="33"/>
      <c r="G32" s="32"/>
      <c r="H32" s="31"/>
      <c r="I32" s="39"/>
      <c r="J32" s="38"/>
      <c r="K32" s="28"/>
      <c r="L32" s="28"/>
      <c r="M32" s="27"/>
      <c r="N32" s="7"/>
      <c r="O32" s="5"/>
      <c r="P32" s="5"/>
      <c r="Q32" s="6"/>
      <c r="R32" s="6"/>
      <c r="S32" s="6"/>
      <c r="T32" s="6"/>
      <c r="U32" s="5"/>
      <c r="V32" s="5"/>
    </row>
    <row r="33" spans="1:22" ht="12.75" customHeight="1" x14ac:dyDescent="0.15">
      <c r="A33" s="37" t="str">
        <f>IF(OR('[1]公式予選（TT②）-結果表（貼付）'!A21="DNF",'[1]公式予選（TT②）-結果表（貼付）'!A21="DNS",'[1]公式予選（TT②）-結果表（貼付）'!A21="DQ"),'[1]公式予選（TT②）-結果表（貼付）'!A21,IF(MAX('[1]公式予選（TT②）-結果表（貼付）'!$A:$A)&gt;A31,A31+1,""))</f>
        <v/>
      </c>
      <c r="B33" s="36" t="str">
        <f>IFERROR(INDEX('[1]公式予選（TT②）-結果表（貼付）'!A21:$V$50,MATCH($A33,'[1]公式予選（TT②）-結果表（貼付）'!A21:$A$50,0),MATCH('公式予選（TT②）'!B$11,'[1]公式予選（TT②）-結果表（貼付）'!$1:$1,0)),"")</f>
        <v/>
      </c>
      <c r="C33" s="36"/>
      <c r="D33" s="35"/>
      <c r="E33" s="34" t="str">
        <f>IFERROR(INDEX('[1]公式予選（TT②）-結果表（貼付）'!$A:$Z,MATCH($B33,'[1]公式予選（TT②）-結果表（貼付）'!$B:$B,0),MATCH('公式予選（TT②）'!E$11,'[1]公式予選（TT②）-結果表（貼付）'!$1:$1,0)),"")</f>
        <v/>
      </c>
      <c r="F33" s="33" t="str">
        <f>IFERROR(INDEX('[1]公式予選（TT②）-結果表（貼付）'!$A:$Z,MATCH($B33,'[1]公式予選（TT②）-結果表（貼付）'!$B:$B,0),MATCH('公式予選（TT②）'!F$11,'[1]公式予選（TT②）-結果表（貼付）'!$1:$1,0)),"")</f>
        <v/>
      </c>
      <c r="G33" s="32" t="str">
        <f>IFERROR(INDEX('[1]公式予選（TT②）-結果表（貼付）'!$A:$Z,MATCH($B33,'[1]公式予選（TT②）-結果表（貼付）'!$B:$B,0),MATCH('公式予選（TT②）'!G$11,'[1]公式予選（TT②）-結果表（貼付）'!$1:$1,0)),"")</f>
        <v/>
      </c>
      <c r="H33" s="31" t="str">
        <f>IFERROR(INDEX('[1]公式予選（TT②）-結果表（貼付）'!$A:$Z,MATCH($B33,'[1]公式予選（TT②）-結果表（貼付）'!$B:$B,0),MATCH('公式予選（TT②）'!H$11,'[1]公式予選（TT②）-結果表（貼付）'!$1:$1,0)),"")</f>
        <v/>
      </c>
      <c r="I33" s="30" t="str">
        <f>IF(A33="DNS","ｽﾀｰﾄ出来ず",IF(A33="DQ","失　格",IFERROR(INDEX('[1]公式予選（TT②）-結果表（貼付）'!$A:$Z,MATCH($B33,'[1]公式予選（TT②）-結果表（貼付）'!$B:$B,0),MATCH('公式予選（TT②）'!I$11,'[1]公式予選（TT②）-結果表（貼付）'!$1:$1,0)),"")))</f>
        <v/>
      </c>
      <c r="J33" s="29" t="str">
        <f>IF(I33&lt;1,"",IF($J$11&gt;I33,"R",""))</f>
        <v/>
      </c>
      <c r="K33" s="28" t="str">
        <f>IF(OR('[1]公式予選（TT②）-結果表（貼付）'!A21="DNS",'[1]公式予選（TT②）-結果表（貼付）'!A21="DQ"),"",IFERROR(INDEX('[1]公式予選（TT②）-結果表（貼付）'!$A:$Z,MATCH($B33,'[1]公式予選（TT②）-結果表（貼付）'!$B:$B,0),MATCH('公式予選（TT②）'!K$11,'[1]公式予選（TT②）-結果表（貼付）'!$1:$1,0)),""))</f>
        <v/>
      </c>
      <c r="L33" s="28" t="str">
        <f>IF(OR('[1]公式予選（TT②）-結果表（貼付）'!A21="DNS",'[1]公式予選（TT②）-結果表（貼付）'!A21="DQ"),"",IFERROR(INDEX('[1]公式予選（TT②）-結果表（貼付）'!$A:$Z,MATCH($B33,'[1]公式予選（TT②）-結果表（貼付）'!$B:$B,0),MATCH('公式予選（TT②）'!L$11,'[1]公式予選（TT②）-結果表（貼付）'!$1:$1,0)),""))</f>
        <v/>
      </c>
      <c r="M33" s="27" t="str">
        <f>IF(OR('[1]公式予選（TT②）-結果表（貼付）'!A21="DNS",'[1]公式予選（TT②）-結果表（貼付）'!A21="DQ"),"",IFERROR(INDEX('[1]公式予選（TT②）-結果表（貼付）'!$A:$Z,MATCH($B33,'[1]公式予選（TT②）-結果表（貼付）'!$B:$B,0),MATCH("In Lap",'[1]公式予選（TT②）-結果表（貼付）'!$1:$1,0))&amp;"/"&amp;INDEX('[1]公式予選（TT②）-結果表（貼付）'!$A:$Z,MATCH($B33,'[1]公式予選（TT②）-結果表（貼付）'!$B:$B,0),MATCH("Laps",'[1]公式予選（TT②）-結果表（貼付）'!$1:$1,0)),""))</f>
        <v/>
      </c>
      <c r="N33" s="42"/>
      <c r="O33" s="5"/>
      <c r="P33" s="5"/>
      <c r="Q33" s="6" t="str">
        <f>IF(IFERROR(INDEX('[1]公式予選（TT②）-結果表（貼付）'!$A:$Z,MATCH($B33,'[1]公式予選（TT②）-結果表（貼付）'!$B:$B,0),MATCH(Q$11,'[1]公式予選（TT②）-結果表（貼付）'!$1:$1,0)),"")=0,"",IFERROR(INDEX('[1]公式予選（TT②）-結果表（貼付）'!$A:$Z,MATCH($B33,'[1]公式予選（TT②）-結果表（貼付）'!$B:$B,0),MATCH(Q$11,'[1]公式予選（TT②）-結果表（貼付）'!$1:$1,0)),""))</f>
        <v/>
      </c>
      <c r="R33" s="6" t="str">
        <f>IF(Q33="","",COUNTIF($Q$13:Q33,"&lt;&gt;"&amp;""))</f>
        <v/>
      </c>
      <c r="S33" s="6" t="str">
        <f>IFERROR(RANK(R33,$R$13:$R$48,1),"")</f>
        <v/>
      </c>
      <c r="T33" s="6" t="str">
        <f>IF(IFERROR(INDEX('[1]公式予選（TT②）-結果表（貼付）'!$A:$Z,MATCH($A33,'[1]公式予選（TT②）-結果表（貼付）'!$A:$A,0),MATCH(T$11,'[1]公式予選（TT②）-結果表（貼付）'!$1:$1,0)),"")=0,"",IFERROR(INDEX('[1]公式予選（TT②）-結果表（貼付）'!$A:$Z,MATCH($A33,'[1]公式予選（TT②）-結果表（貼付）'!$A:$A,0),MATCH(T$11,'[1]公式予選（TT②）-結果表（貼付）'!$1:$1,0)),""))</f>
        <v/>
      </c>
      <c r="U33" s="5"/>
      <c r="V33" s="5"/>
    </row>
    <row r="34" spans="1:22" ht="12.75" customHeight="1" x14ac:dyDescent="0.15">
      <c r="A34" s="37" t="str">
        <f>IF(OR('[1]公式予選（TT②）-結果表（貼付）'!A22="DNF",'[1]公式予選（TT②）-結果表（貼付）'!A22="DNS",'[1]公式予選（TT②）-結果表（貼付）'!A22="DQ"),'[1]公式予選（TT②）-結果表（貼付）'!A22,IF(MAX('[1]公式予選（TT②）-結果表（貼付）'!$A:$A)&gt;A33,A33+1,""))</f>
        <v/>
      </c>
      <c r="B34" s="36" t="str">
        <f>IFERROR(INDEX('[1]公式予選（TT②）-結果表（貼付）'!A22:$V$50,MATCH($A34,'[1]公式予選（TT②）-結果表（貼付）'!A22:$A$50,0),MATCH('公式予選（TT②）'!B$11,'[1]公式予選（TT②）-結果表（貼付）'!$1:$1,0)),"")</f>
        <v/>
      </c>
      <c r="C34" s="36"/>
      <c r="D34" s="35"/>
      <c r="E34" s="34" t="str">
        <f>IFERROR(INDEX('[1]公式予選（TT②）-結果表（貼付）'!$A:$Z,MATCH($B34,'[1]公式予選（TT②）-結果表（貼付）'!$B:$B,0),MATCH('公式予選（TT②）'!E$11,'[1]公式予選（TT②）-結果表（貼付）'!$1:$1,0)),"")</f>
        <v/>
      </c>
      <c r="F34" s="33" t="str">
        <f>IFERROR(INDEX('[1]公式予選（TT②）-結果表（貼付）'!$A:$Z,MATCH($B34,'[1]公式予選（TT②）-結果表（貼付）'!$B:$B,0),MATCH('公式予選（TT②）'!F$11,'[1]公式予選（TT②）-結果表（貼付）'!$1:$1,0)),"")</f>
        <v/>
      </c>
      <c r="G34" s="32" t="str">
        <f>IFERROR(INDEX('[1]公式予選（TT②）-結果表（貼付）'!$A:$Z,MATCH($B34,'[1]公式予選（TT②）-結果表（貼付）'!$B:$B,0),MATCH('公式予選（TT②）'!G$11,'[1]公式予選（TT②）-結果表（貼付）'!$1:$1,0)),"")</f>
        <v/>
      </c>
      <c r="H34" s="31" t="str">
        <f>IFERROR(INDEX('[1]公式予選（TT②）-結果表（貼付）'!$A:$Z,MATCH($B34,'[1]公式予選（TT②）-結果表（貼付）'!$B:$B,0),MATCH('公式予選（TT②）'!H$11,'[1]公式予選（TT②）-結果表（貼付）'!$1:$1,0)),"")</f>
        <v/>
      </c>
      <c r="I34" s="30" t="str">
        <f>IF(A34="DNS","ｽﾀｰﾄ出来ず",IF(A34="DQ","失　格",IFERROR(INDEX('[1]公式予選（TT②）-結果表（貼付）'!$A:$Z,MATCH($B34,'[1]公式予選（TT②）-結果表（貼付）'!$B:$B,0),MATCH('公式予選（TT②）'!I$11,'[1]公式予選（TT②）-結果表（貼付）'!$1:$1,0)),"")))</f>
        <v/>
      </c>
      <c r="J34" s="29" t="str">
        <f>IF(I34&lt;1,"",IF($J$11&gt;I34,"R",""))</f>
        <v/>
      </c>
      <c r="K34" s="28" t="str">
        <f>IF(OR('[1]公式予選（TT②）-結果表（貼付）'!A22="DNS",'[1]公式予選（TT②）-結果表（貼付）'!A22="DQ"),"",IFERROR(INDEX('[1]公式予選（TT②）-結果表（貼付）'!$A:$Z,MATCH($B34,'[1]公式予選（TT②）-結果表（貼付）'!$B:$B,0),MATCH('公式予選（TT②）'!K$11,'[1]公式予選（TT②）-結果表（貼付）'!$1:$1,0)),""))</f>
        <v/>
      </c>
      <c r="L34" s="28" t="str">
        <f>IF(OR('[1]公式予選（TT②）-結果表（貼付）'!A22="DNS",'[1]公式予選（TT②）-結果表（貼付）'!A22="DQ"),"",IFERROR(INDEX('[1]公式予選（TT②）-結果表（貼付）'!$A:$Z,MATCH($B34,'[1]公式予選（TT②）-結果表（貼付）'!$B:$B,0),MATCH('公式予選（TT②）'!L$11,'[1]公式予選（TT②）-結果表（貼付）'!$1:$1,0)),""))</f>
        <v/>
      </c>
      <c r="M34" s="27" t="str">
        <f>IF(OR('[1]公式予選（TT②）-結果表（貼付）'!A22="DNS",'[1]公式予選（TT②）-結果表（貼付）'!A22="DQ"),"",IFERROR(INDEX('[1]公式予選（TT②）-結果表（貼付）'!$A:$Z,MATCH($B34,'[1]公式予選（TT②）-結果表（貼付）'!$B:$B,0),MATCH("In Lap",'[1]公式予選（TT②）-結果表（貼付）'!$1:$1,0))&amp;"/"&amp;INDEX('[1]公式予選（TT②）-結果表（貼付）'!$A:$Z,MATCH($B34,'[1]公式予選（TT②）-結果表（貼付）'!$B:$B,0),MATCH("Laps",'[1]公式予選（TT②）-結果表（貼付）'!$1:$1,0)),""))</f>
        <v/>
      </c>
      <c r="N34" s="42"/>
      <c r="O34" s="5"/>
      <c r="P34" s="5"/>
      <c r="Q34" s="6" t="str">
        <f>IF(IFERROR(INDEX('[1]公式予選（TT②）-結果表（貼付）'!$A:$Z,MATCH($B34,'[1]公式予選（TT②）-結果表（貼付）'!$B:$B,0),MATCH(Q$11,'[1]公式予選（TT②）-結果表（貼付）'!$1:$1,0)),"")=0,"",IFERROR(INDEX('[1]公式予選（TT②）-結果表（貼付）'!$A:$Z,MATCH($B34,'[1]公式予選（TT②）-結果表（貼付）'!$B:$B,0),MATCH(Q$11,'[1]公式予選（TT②）-結果表（貼付）'!$1:$1,0)),""))</f>
        <v/>
      </c>
      <c r="R34" s="6" t="str">
        <f>IF(Q34="","",COUNTIF($Q$13:Q34,"&lt;&gt;"&amp;""))</f>
        <v/>
      </c>
      <c r="S34" s="6" t="str">
        <f>IFERROR(RANK(R34,$R$13:$R$48,1),"")</f>
        <v/>
      </c>
      <c r="T34" s="6" t="str">
        <f>IF(IFERROR(INDEX('[1]公式予選（TT②）-結果表（貼付）'!$A:$Z,MATCH($A34,'[1]公式予選（TT②）-結果表（貼付）'!$A:$A,0),MATCH(T$11,'[1]公式予選（TT②）-結果表（貼付）'!$1:$1,0)),"")=0,"",IFERROR(INDEX('[1]公式予選（TT②）-結果表（貼付）'!$A:$Z,MATCH($A34,'[1]公式予選（TT②）-結果表（貼付）'!$A:$A,0),MATCH(T$11,'[1]公式予選（TT②）-結果表（貼付）'!$1:$1,0)),""))</f>
        <v/>
      </c>
      <c r="U34" s="5"/>
      <c r="V34" s="5"/>
    </row>
    <row r="35" spans="1:22" ht="12.75" customHeight="1" x14ac:dyDescent="0.15">
      <c r="A35" s="37" t="str">
        <f>IF(OR('[1]公式予選（TT②）-結果表（貼付）'!A23="DNF",'[1]公式予選（TT②）-結果表（貼付）'!A23="DNS",'[1]公式予選（TT②）-結果表（貼付）'!A23="DQ"),'[1]公式予選（TT②）-結果表（貼付）'!A23,IF(MAX('[1]公式予選（TT②）-結果表（貼付）'!$A:$A)&gt;A34,A34+1,""))</f>
        <v/>
      </c>
      <c r="B35" s="36" t="str">
        <f>IFERROR(INDEX('[1]公式予選（TT②）-結果表（貼付）'!A23:$V$50,MATCH($A35,'[1]公式予選（TT②）-結果表（貼付）'!A23:$A$50,0),MATCH('公式予選（TT②）'!B$11,'[1]公式予選（TT②）-結果表（貼付）'!$1:$1,0)),"")</f>
        <v/>
      </c>
      <c r="C35" s="36"/>
      <c r="D35" s="35"/>
      <c r="E35" s="34" t="str">
        <f>IFERROR(INDEX('[1]公式予選（TT②）-結果表（貼付）'!$A:$Z,MATCH($B35,'[1]公式予選（TT②）-結果表（貼付）'!$B:$B,0),MATCH('公式予選（TT②）'!E$11,'[1]公式予選（TT②）-結果表（貼付）'!$1:$1,0)),"")</f>
        <v/>
      </c>
      <c r="F35" s="33" t="str">
        <f>IFERROR(INDEX('[1]公式予選（TT②）-結果表（貼付）'!$A:$Z,MATCH($B35,'[1]公式予選（TT②）-結果表（貼付）'!$B:$B,0),MATCH('公式予選（TT②）'!F$11,'[1]公式予選（TT②）-結果表（貼付）'!$1:$1,0)),"")</f>
        <v/>
      </c>
      <c r="G35" s="32" t="str">
        <f>IFERROR(INDEX('[1]公式予選（TT②）-結果表（貼付）'!$A:$Z,MATCH($B35,'[1]公式予選（TT②）-結果表（貼付）'!$B:$B,0),MATCH('公式予選（TT②）'!G$11,'[1]公式予選（TT②）-結果表（貼付）'!$1:$1,0)),"")</f>
        <v/>
      </c>
      <c r="H35" s="31" t="str">
        <f>IFERROR(INDEX('[1]公式予選（TT②）-結果表（貼付）'!$A:$Z,MATCH($B35,'[1]公式予選（TT②）-結果表（貼付）'!$B:$B,0),MATCH('公式予選（TT②）'!H$11,'[1]公式予選（TT②）-結果表（貼付）'!$1:$1,0)),"")</f>
        <v/>
      </c>
      <c r="I35" s="30" t="str">
        <f>IF(A35="DNS","ｽﾀｰﾄ出来ず",IF(A35="DQ","失　格",IFERROR(INDEX('[1]公式予選（TT②）-結果表（貼付）'!$A:$Z,MATCH($B35,'[1]公式予選（TT②）-結果表（貼付）'!$B:$B,0),MATCH('公式予選（TT②）'!I$11,'[1]公式予選（TT②）-結果表（貼付）'!$1:$1,0)),"")))</f>
        <v/>
      </c>
      <c r="J35" s="29" t="str">
        <f>IF(I35&lt;1,"",IF($J$11&gt;I35,"R",""))</f>
        <v/>
      </c>
      <c r="K35" s="28" t="str">
        <f>IF(OR('[1]公式予選（TT②）-結果表（貼付）'!A23="DNS",'[1]公式予選（TT②）-結果表（貼付）'!A23="DQ"),"",IFERROR(INDEX('[1]公式予選（TT②）-結果表（貼付）'!$A:$Z,MATCH($B35,'[1]公式予選（TT②）-結果表（貼付）'!$B:$B,0),MATCH('公式予選（TT②）'!K$11,'[1]公式予選（TT②）-結果表（貼付）'!$1:$1,0)),""))</f>
        <v/>
      </c>
      <c r="L35" s="28" t="str">
        <f>IF(OR('[1]公式予選（TT②）-結果表（貼付）'!A23="DNS",'[1]公式予選（TT②）-結果表（貼付）'!A23="DQ"),"",IFERROR(INDEX('[1]公式予選（TT②）-結果表（貼付）'!$A:$Z,MATCH($B35,'[1]公式予選（TT②）-結果表（貼付）'!$B:$B,0),MATCH('公式予選（TT②）'!L$11,'[1]公式予選（TT②）-結果表（貼付）'!$1:$1,0)),""))</f>
        <v/>
      </c>
      <c r="M35" s="27" t="str">
        <f>IF(OR('[1]公式予選（TT②）-結果表（貼付）'!A23="DNS",'[1]公式予選（TT②）-結果表（貼付）'!A23="DQ"),"",IFERROR(INDEX('[1]公式予選（TT②）-結果表（貼付）'!$A:$Z,MATCH($B35,'[1]公式予選（TT②）-結果表（貼付）'!$B:$B,0),MATCH("In Lap",'[1]公式予選（TT②）-結果表（貼付）'!$1:$1,0))&amp;"/"&amp;INDEX('[1]公式予選（TT②）-結果表（貼付）'!$A:$Z,MATCH($B35,'[1]公式予選（TT②）-結果表（貼付）'!$B:$B,0),MATCH("Laps",'[1]公式予選（TT②）-結果表（貼付）'!$1:$1,0)),""))</f>
        <v/>
      </c>
      <c r="N35" s="7"/>
      <c r="O35" s="5"/>
      <c r="P35" s="5"/>
      <c r="Q35" s="6" t="str">
        <f>IF(IFERROR(INDEX('[1]公式予選（TT②）-結果表（貼付）'!$A:$Z,MATCH($B35,'[1]公式予選（TT②）-結果表（貼付）'!$B:$B,0),MATCH(Q$11,'[1]公式予選（TT②）-結果表（貼付）'!$1:$1,0)),"")=0,"",IFERROR(INDEX('[1]公式予選（TT②）-結果表（貼付）'!$A:$Z,MATCH($B35,'[1]公式予選（TT②）-結果表（貼付）'!$B:$B,0),MATCH(Q$11,'[1]公式予選（TT②）-結果表（貼付）'!$1:$1,0)),""))</f>
        <v/>
      </c>
      <c r="R35" s="6" t="str">
        <f>IF(Q35="","",COUNTIF($Q$13:Q35,"&lt;&gt;"&amp;""))</f>
        <v/>
      </c>
      <c r="S35" s="6" t="str">
        <f>IFERROR(RANK(R35,$R$13:$R$48,1),"")</f>
        <v/>
      </c>
      <c r="T35" s="6" t="str">
        <f>IF(IFERROR(INDEX('[1]公式予選（TT②）-結果表（貼付）'!$A:$Z,MATCH($A35,'[1]公式予選（TT②）-結果表（貼付）'!$A:$A,0),MATCH(T$11,'[1]公式予選（TT②）-結果表（貼付）'!$1:$1,0)),"")=0,"",IFERROR(INDEX('[1]公式予選（TT②）-結果表（貼付）'!$A:$Z,MATCH($A35,'[1]公式予選（TT②）-結果表（貼付）'!$A:$A,0),MATCH(T$11,'[1]公式予選（TT②）-結果表（貼付）'!$1:$1,0)),""))</f>
        <v/>
      </c>
      <c r="U35" s="5"/>
      <c r="V35" s="5"/>
    </row>
    <row r="36" spans="1:22" ht="12.75" customHeight="1" x14ac:dyDescent="0.15">
      <c r="A36" s="37" t="str">
        <f>IF(OR('[1]公式予選（TT②）-結果表（貼付）'!A24="DNF",'[1]公式予選（TT②）-結果表（貼付）'!A24="DNS",'[1]公式予選（TT②）-結果表（貼付）'!A24="DQ"),'[1]公式予選（TT②）-結果表（貼付）'!A24,IF(MAX('[1]公式予選（TT②）-結果表（貼付）'!$A:$A)&gt;A35,A35+1,""))</f>
        <v/>
      </c>
      <c r="B36" s="36" t="str">
        <f>IFERROR(INDEX('[1]公式予選（TT②）-結果表（貼付）'!A24:$V$50,MATCH($A36,'[1]公式予選（TT②）-結果表（貼付）'!A24:$A$50,0),MATCH('公式予選（TT②）'!B$11,'[1]公式予選（TT②）-結果表（貼付）'!$1:$1,0)),"")</f>
        <v/>
      </c>
      <c r="C36" s="36"/>
      <c r="D36" s="35"/>
      <c r="E36" s="34" t="str">
        <f>IFERROR(INDEX('[1]公式予選（TT②）-結果表（貼付）'!$A:$Z,MATCH($B36,'[1]公式予選（TT②）-結果表（貼付）'!$B:$B,0),MATCH('公式予選（TT②）'!E$11,'[1]公式予選（TT②）-結果表（貼付）'!$1:$1,0)),"")</f>
        <v/>
      </c>
      <c r="F36" s="33" t="str">
        <f>IFERROR(INDEX('[1]公式予選（TT②）-結果表（貼付）'!$A:$Z,MATCH($B36,'[1]公式予選（TT②）-結果表（貼付）'!$B:$B,0),MATCH('公式予選（TT②）'!F$11,'[1]公式予選（TT②）-結果表（貼付）'!$1:$1,0)),"")</f>
        <v/>
      </c>
      <c r="G36" s="32" t="str">
        <f>IFERROR(INDEX('[1]公式予選（TT②）-結果表（貼付）'!$A:$Z,MATCH($B36,'[1]公式予選（TT②）-結果表（貼付）'!$B:$B,0),MATCH('公式予選（TT②）'!G$11,'[1]公式予選（TT②）-結果表（貼付）'!$1:$1,0)),"")</f>
        <v/>
      </c>
      <c r="H36" s="31" t="str">
        <f>IFERROR(INDEX('[1]公式予選（TT②）-結果表（貼付）'!$A:$Z,MATCH($B36,'[1]公式予選（TT②）-結果表（貼付）'!$B:$B,0),MATCH('公式予選（TT②）'!H$11,'[1]公式予選（TT②）-結果表（貼付）'!$1:$1,0)),"")</f>
        <v/>
      </c>
      <c r="I36" s="30" t="str">
        <f>IF(A36="DNS","ｽﾀｰﾄ出来ず",IF(A36="DQ","失　格",IFERROR(INDEX('[1]公式予選（TT②）-結果表（貼付）'!$A:$Z,MATCH($B36,'[1]公式予選（TT②）-結果表（貼付）'!$B:$B,0),MATCH('公式予選（TT②）'!I$11,'[1]公式予選（TT②）-結果表（貼付）'!$1:$1,0)),"")))</f>
        <v/>
      </c>
      <c r="J36" s="29" t="str">
        <f>IF(I36&lt;1,"",IF($J$11&gt;I36,"R",""))</f>
        <v/>
      </c>
      <c r="K36" s="28" t="str">
        <f>IF(OR('[1]公式予選（TT②）-結果表（貼付）'!A24="DNS",'[1]公式予選（TT②）-結果表（貼付）'!A24="DQ"),"",IFERROR(INDEX('[1]公式予選（TT②）-結果表（貼付）'!$A:$Z,MATCH($B36,'[1]公式予選（TT②）-結果表（貼付）'!$B:$B,0),MATCH('公式予選（TT②）'!K$11,'[1]公式予選（TT②）-結果表（貼付）'!$1:$1,0)),""))</f>
        <v/>
      </c>
      <c r="L36" s="28" t="str">
        <f>IF(OR('[1]公式予選（TT②）-結果表（貼付）'!A24="DNS",'[1]公式予選（TT②）-結果表（貼付）'!A24="DQ"),"",IFERROR(INDEX('[1]公式予選（TT②）-結果表（貼付）'!$A:$Z,MATCH($B36,'[1]公式予選（TT②）-結果表（貼付）'!$B:$B,0),MATCH('公式予選（TT②）'!L$11,'[1]公式予選（TT②）-結果表（貼付）'!$1:$1,0)),""))</f>
        <v/>
      </c>
      <c r="M36" s="27" t="str">
        <f>IF(OR('[1]公式予選（TT②）-結果表（貼付）'!A24="DNS",'[1]公式予選（TT②）-結果表（貼付）'!A24="DQ"),"",IFERROR(INDEX('[1]公式予選（TT②）-結果表（貼付）'!$A:$Z,MATCH($B36,'[1]公式予選（TT②）-結果表（貼付）'!$B:$B,0),MATCH("In Lap",'[1]公式予選（TT②）-結果表（貼付）'!$1:$1,0))&amp;"/"&amp;INDEX('[1]公式予選（TT②）-結果表（貼付）'!$A:$Z,MATCH($B36,'[1]公式予選（TT②）-結果表（貼付）'!$B:$B,0),MATCH("Laps",'[1]公式予選（TT②）-結果表（貼付）'!$1:$1,0)),""))</f>
        <v/>
      </c>
      <c r="N36" s="7"/>
      <c r="O36" s="5"/>
      <c r="P36" s="5"/>
      <c r="Q36" s="6" t="str">
        <f>IF(IFERROR(INDEX('[1]公式予選（TT②）-結果表（貼付）'!$A:$Z,MATCH($B36,'[1]公式予選（TT②）-結果表（貼付）'!$B:$B,0),MATCH(Q$11,'[1]公式予選（TT②）-結果表（貼付）'!$1:$1,0)),"")=0,"",IFERROR(INDEX('[1]公式予選（TT②）-結果表（貼付）'!$A:$Z,MATCH($B36,'[1]公式予選（TT②）-結果表（貼付）'!$B:$B,0),MATCH(Q$11,'[1]公式予選（TT②）-結果表（貼付）'!$1:$1,0)),""))</f>
        <v/>
      </c>
      <c r="R36" s="6" t="str">
        <f>IF(Q36="","",COUNTIF($Q$13:Q36,"&lt;&gt;"&amp;""))</f>
        <v/>
      </c>
      <c r="S36" s="6" t="str">
        <f>IFERROR(RANK(R36,$R$13:$R$48,1),"")</f>
        <v/>
      </c>
      <c r="T36" s="6" t="str">
        <f>IF(IFERROR(INDEX('[1]公式予選（TT②）-結果表（貼付）'!$A:$Z,MATCH($A36,'[1]公式予選（TT②）-結果表（貼付）'!$A:$A,0),MATCH(T$11,'[1]公式予選（TT②）-結果表（貼付）'!$1:$1,0)),"")=0,"",IFERROR(INDEX('[1]公式予選（TT②）-結果表（貼付）'!$A:$Z,MATCH($A36,'[1]公式予選（TT②）-結果表（貼付）'!$A:$A,0),MATCH(T$11,'[1]公式予選（TT②）-結果表（貼付）'!$1:$1,0)),""))</f>
        <v/>
      </c>
      <c r="U36" s="5"/>
      <c r="V36" s="5"/>
    </row>
    <row r="37" spans="1:22" ht="12.75" customHeight="1" x14ac:dyDescent="0.15">
      <c r="A37" s="37" t="str">
        <f>IF(OR('[1]公式予選（TT②）-結果表（貼付）'!A25="DNF",'[1]公式予選（TT②）-結果表（貼付）'!A25="DNS",'[1]公式予選（TT②）-結果表（貼付）'!A25="DQ"),'[1]公式予選（TT②）-結果表（貼付）'!A25,IF(MAX('[1]公式予選（TT②）-結果表（貼付）'!$A:$A)&gt;A36,A36+1,""))</f>
        <v/>
      </c>
      <c r="B37" s="36" t="str">
        <f>IFERROR(INDEX('[1]公式予選（TT②）-結果表（貼付）'!A25:$V$50,MATCH($A37,'[1]公式予選（TT②）-結果表（貼付）'!A25:$A$50,0),MATCH('公式予選（TT②）'!B$11,'[1]公式予選（TT②）-結果表（貼付）'!$1:$1,0)),"")</f>
        <v/>
      </c>
      <c r="C37" s="36"/>
      <c r="D37" s="35"/>
      <c r="E37" s="34" t="str">
        <f>IFERROR(INDEX('[1]公式予選（TT②）-結果表（貼付）'!$A:$Z,MATCH($B37,'[1]公式予選（TT②）-結果表（貼付）'!$B:$B,0),MATCH('公式予選（TT②）'!E$11,'[1]公式予選（TT②）-結果表（貼付）'!$1:$1,0)),"")</f>
        <v/>
      </c>
      <c r="F37" s="33" t="str">
        <f>IFERROR(INDEX('[1]公式予選（TT②）-結果表（貼付）'!$A:$Z,MATCH($B37,'[1]公式予選（TT②）-結果表（貼付）'!$B:$B,0),MATCH('公式予選（TT②）'!F$11,'[1]公式予選（TT②）-結果表（貼付）'!$1:$1,0)),"")</f>
        <v/>
      </c>
      <c r="G37" s="32" t="str">
        <f>IFERROR(INDEX('[1]公式予選（TT②）-結果表（貼付）'!$A:$Z,MATCH($B37,'[1]公式予選（TT②）-結果表（貼付）'!$B:$B,0),MATCH('公式予選（TT②）'!G$11,'[1]公式予選（TT②）-結果表（貼付）'!$1:$1,0)),"")</f>
        <v/>
      </c>
      <c r="H37" s="31" t="str">
        <f>IFERROR(INDEX('[1]公式予選（TT②）-結果表（貼付）'!$A:$Z,MATCH($B37,'[1]公式予選（TT②）-結果表（貼付）'!$B:$B,0),MATCH('公式予選（TT②）'!H$11,'[1]公式予選（TT②）-結果表（貼付）'!$1:$1,0)),"")</f>
        <v/>
      </c>
      <c r="I37" s="30" t="str">
        <f>IF(A37="DNS","ｽﾀｰﾄ出来ず",IF(A37="DQ","失　格",IFERROR(INDEX('[1]公式予選（TT②）-結果表（貼付）'!$A:$Z,MATCH($B37,'[1]公式予選（TT②）-結果表（貼付）'!$B:$B,0),MATCH('公式予選（TT②）'!I$11,'[1]公式予選（TT②）-結果表（貼付）'!$1:$1,0)),"")))</f>
        <v/>
      </c>
      <c r="J37" s="29" t="str">
        <f>IF(I37&lt;1,"",IF($J$11&gt;I37,"R",""))</f>
        <v/>
      </c>
      <c r="K37" s="28" t="str">
        <f>IF(OR('[1]公式予選（TT②）-結果表（貼付）'!A25="DNS",'[1]公式予選（TT②）-結果表（貼付）'!A25="DQ"),"",IFERROR(INDEX('[1]公式予選（TT②）-結果表（貼付）'!$A:$Z,MATCH($B37,'[1]公式予選（TT②）-結果表（貼付）'!$B:$B,0),MATCH('公式予選（TT②）'!K$11,'[1]公式予選（TT②）-結果表（貼付）'!$1:$1,0)),""))</f>
        <v/>
      </c>
      <c r="L37" s="28" t="str">
        <f>IF(OR('[1]公式予選（TT②）-結果表（貼付）'!A25="DNS",'[1]公式予選（TT②）-結果表（貼付）'!A25="DQ"),"",IFERROR(INDEX('[1]公式予選（TT②）-結果表（貼付）'!$A:$Z,MATCH($B37,'[1]公式予選（TT②）-結果表（貼付）'!$B:$B,0),MATCH('公式予選（TT②）'!L$11,'[1]公式予選（TT②）-結果表（貼付）'!$1:$1,0)),""))</f>
        <v/>
      </c>
      <c r="M37" s="27" t="str">
        <f>IF(OR('[1]公式予選（TT②）-結果表（貼付）'!A25="DNS",'[1]公式予選（TT②）-結果表（貼付）'!A25="DQ"),"",IFERROR(INDEX('[1]公式予選（TT②）-結果表（貼付）'!$A:$Z,MATCH($B37,'[1]公式予選（TT②）-結果表（貼付）'!$B:$B,0),MATCH("In Lap",'[1]公式予選（TT②）-結果表（貼付）'!$1:$1,0))&amp;"/"&amp;INDEX('[1]公式予選（TT②）-結果表（貼付）'!$A:$Z,MATCH($B37,'[1]公式予選（TT②）-結果表（貼付）'!$B:$B,0),MATCH("Laps",'[1]公式予選（TT②）-結果表（貼付）'!$1:$1,0)),""))</f>
        <v/>
      </c>
      <c r="N37" s="7"/>
      <c r="O37" s="5"/>
      <c r="P37" s="5"/>
      <c r="Q37" s="6" t="str">
        <f>IF(IFERROR(INDEX('[1]公式予選（TT②）-結果表（貼付）'!$A:$Z,MATCH($B37,'[1]公式予選（TT②）-結果表（貼付）'!$B:$B,0),MATCH(Q$11,'[1]公式予選（TT②）-結果表（貼付）'!$1:$1,0)),"")=0,"",IFERROR(INDEX('[1]公式予選（TT②）-結果表（貼付）'!$A:$Z,MATCH($B37,'[1]公式予選（TT②）-結果表（貼付）'!$B:$B,0),MATCH(Q$11,'[1]公式予選（TT②）-結果表（貼付）'!$1:$1,0)),""))</f>
        <v/>
      </c>
      <c r="R37" s="6" t="str">
        <f>IF(Q37="","",COUNTIF($Q$13:Q37,"&lt;&gt;"&amp;""))</f>
        <v/>
      </c>
      <c r="S37" s="6" t="str">
        <f>IFERROR(RANK(R37,$R$13:$R$48,1),"")</f>
        <v/>
      </c>
      <c r="T37" s="6" t="str">
        <f>IF(IFERROR(INDEX('[1]公式予選（TT②）-結果表（貼付）'!$A:$Z,MATCH($A37,'[1]公式予選（TT②）-結果表（貼付）'!$A:$A,0),MATCH(T$11,'[1]公式予選（TT②）-結果表（貼付）'!$1:$1,0)),"")=0,"",IFERROR(INDEX('[1]公式予選（TT②）-結果表（貼付）'!$A:$Z,MATCH($A37,'[1]公式予選（TT②）-結果表（貼付）'!$A:$A,0),MATCH(T$11,'[1]公式予選（TT②）-結果表（貼付）'!$1:$1,0)),""))</f>
        <v/>
      </c>
      <c r="U37" s="5"/>
      <c r="V37" s="5"/>
    </row>
    <row r="38" spans="1:22" ht="12.75" customHeight="1" x14ac:dyDescent="0.15">
      <c r="A38" s="37" t="str">
        <f>IF(OR('[1]公式予選（TT②）-結果表（貼付）'!A26="DNF",'[1]公式予選（TT②）-結果表（貼付）'!A26="DNS",'[1]公式予選（TT②）-結果表（貼付）'!A26="DQ"),'[1]公式予選（TT②）-結果表（貼付）'!A26,IF(MAX('[1]公式予選（TT②）-結果表（貼付）'!$A:$A)&gt;A37,A37+1,""))</f>
        <v/>
      </c>
      <c r="B38" s="36" t="str">
        <f>IFERROR(INDEX('[1]公式予選（TT②）-結果表（貼付）'!A26:$V$50,MATCH($A38,'[1]公式予選（TT②）-結果表（貼付）'!A26:$A$50,0),MATCH('公式予選（TT②）'!B$11,'[1]公式予選（TT②）-結果表（貼付）'!$1:$1,0)),"")</f>
        <v/>
      </c>
      <c r="C38" s="36"/>
      <c r="D38" s="35"/>
      <c r="E38" s="34" t="str">
        <f>IFERROR(INDEX('[1]公式予選（TT②）-結果表（貼付）'!$A:$Z,MATCH($B38,'[1]公式予選（TT②）-結果表（貼付）'!$B:$B,0),MATCH('公式予選（TT②）'!E$11,'[1]公式予選（TT②）-結果表（貼付）'!$1:$1,0)),"")</f>
        <v/>
      </c>
      <c r="F38" s="33" t="str">
        <f>IFERROR(INDEX('[1]公式予選（TT②）-結果表（貼付）'!$A:$Z,MATCH($B38,'[1]公式予選（TT②）-結果表（貼付）'!$B:$B,0),MATCH('公式予選（TT②）'!F$11,'[1]公式予選（TT②）-結果表（貼付）'!$1:$1,0)),"")</f>
        <v/>
      </c>
      <c r="G38" s="32" t="str">
        <f>IFERROR(INDEX('[1]公式予選（TT②）-結果表（貼付）'!$A:$Z,MATCH($B38,'[1]公式予選（TT②）-結果表（貼付）'!$B:$B,0),MATCH('公式予選（TT②）'!G$11,'[1]公式予選（TT②）-結果表（貼付）'!$1:$1,0)),"")</f>
        <v/>
      </c>
      <c r="H38" s="31" t="str">
        <f>IFERROR(INDEX('[1]公式予選（TT②）-結果表（貼付）'!$A:$Z,MATCH($B38,'[1]公式予選（TT②）-結果表（貼付）'!$B:$B,0),MATCH('公式予選（TT②）'!H$11,'[1]公式予選（TT②）-結果表（貼付）'!$1:$1,0)),"")</f>
        <v/>
      </c>
      <c r="I38" s="30" t="str">
        <f>IF(A38="DNS","ｽﾀｰﾄ出来ず",IF(A38="DQ","失　格",IFERROR(INDEX('[1]公式予選（TT②）-結果表（貼付）'!$A:$Z,MATCH($B38,'[1]公式予選（TT②）-結果表（貼付）'!$B:$B,0),MATCH('公式予選（TT②）'!I$11,'[1]公式予選（TT②）-結果表（貼付）'!$1:$1,0)),"")))</f>
        <v/>
      </c>
      <c r="J38" s="29" t="str">
        <f>IF(I38&lt;1,"",IF($J$11&gt;I38,"R",""))</f>
        <v/>
      </c>
      <c r="K38" s="28" t="str">
        <f>IF(OR('[1]公式予選（TT②）-結果表（貼付）'!A26="DNS",'[1]公式予選（TT②）-結果表（貼付）'!A26="DQ"),"",IFERROR(INDEX('[1]公式予選（TT②）-結果表（貼付）'!$A:$Z,MATCH($B38,'[1]公式予選（TT②）-結果表（貼付）'!$B:$B,0),MATCH('公式予選（TT②）'!K$11,'[1]公式予選（TT②）-結果表（貼付）'!$1:$1,0)),""))</f>
        <v/>
      </c>
      <c r="L38" s="28" t="str">
        <f>IF(OR('[1]公式予選（TT②）-結果表（貼付）'!A26="DNS",'[1]公式予選（TT②）-結果表（貼付）'!A26="DQ"),"",IFERROR(INDEX('[1]公式予選（TT②）-結果表（貼付）'!$A:$Z,MATCH($B38,'[1]公式予選（TT②）-結果表（貼付）'!$B:$B,0),MATCH('公式予選（TT②）'!L$11,'[1]公式予選（TT②）-結果表（貼付）'!$1:$1,0)),""))</f>
        <v/>
      </c>
      <c r="M38" s="27" t="str">
        <f>IF(OR('[1]公式予選（TT②）-結果表（貼付）'!A26="DNS",'[1]公式予選（TT②）-結果表（貼付）'!A26="DQ"),"",IFERROR(INDEX('[1]公式予選（TT②）-結果表（貼付）'!$A:$Z,MATCH($B38,'[1]公式予選（TT②）-結果表（貼付）'!$B:$B,0),MATCH("In Lap",'[1]公式予選（TT②）-結果表（貼付）'!$1:$1,0))&amp;"/"&amp;INDEX('[1]公式予選（TT②）-結果表（貼付）'!$A:$Z,MATCH($B38,'[1]公式予選（TT②）-結果表（貼付）'!$B:$B,0),MATCH("Laps",'[1]公式予選（TT②）-結果表（貼付）'!$1:$1,0)),""))</f>
        <v/>
      </c>
      <c r="N38" s="7"/>
      <c r="O38" s="5"/>
      <c r="P38" s="5"/>
      <c r="Q38" s="6" t="str">
        <f>IF(IFERROR(INDEX('[1]公式予選（TT②）-結果表（貼付）'!$A:$Z,MATCH($B38,'[1]公式予選（TT②）-結果表（貼付）'!$B:$B,0),MATCH(Q$11,'[1]公式予選（TT②）-結果表（貼付）'!$1:$1,0)),"")=0,"",IFERROR(INDEX('[1]公式予選（TT②）-結果表（貼付）'!$A:$Z,MATCH($B38,'[1]公式予選（TT②）-結果表（貼付）'!$B:$B,0),MATCH(Q$11,'[1]公式予選（TT②）-結果表（貼付）'!$1:$1,0)),""))</f>
        <v/>
      </c>
      <c r="R38" s="6" t="str">
        <f>IF(Q38="","",COUNTIF($Q$13:Q38,"&lt;&gt;"&amp;""))</f>
        <v/>
      </c>
      <c r="S38" s="6" t="str">
        <f>IFERROR(RANK(R38,$R$13:$R$48,1),"")</f>
        <v/>
      </c>
      <c r="T38" s="6" t="str">
        <f>IF(IFERROR(INDEX('[1]公式予選（TT②）-結果表（貼付）'!$A:$Z,MATCH($A38,'[1]公式予選（TT②）-結果表（貼付）'!$A:$A,0),MATCH(T$11,'[1]公式予選（TT②）-結果表（貼付）'!$1:$1,0)),"")=0,"",IFERROR(INDEX('[1]公式予選（TT②）-結果表（貼付）'!$A:$Z,MATCH($A38,'[1]公式予選（TT②）-結果表（貼付）'!$A:$A,0),MATCH(T$11,'[1]公式予選（TT②）-結果表（貼付）'!$1:$1,0)),""))</f>
        <v/>
      </c>
      <c r="U38" s="5"/>
      <c r="V38" s="5"/>
    </row>
    <row r="39" spans="1:22" ht="12.75" customHeight="1" x14ac:dyDescent="0.15">
      <c r="A39" s="37" t="str">
        <f>IF(OR('[1]公式予選（TT②）-結果表（貼付）'!A27="DNF",'[1]公式予選（TT②）-結果表（貼付）'!A27="DNS",'[1]公式予選（TT②）-結果表（貼付）'!A27="DQ"),'[1]公式予選（TT②）-結果表（貼付）'!A27,IF(MAX('[1]公式予選（TT②）-結果表（貼付）'!$A:$A)&gt;A38,A38+1,""))</f>
        <v/>
      </c>
      <c r="B39" s="36" t="str">
        <f>IFERROR(INDEX('[1]公式予選（TT②）-結果表（貼付）'!A27:$V$50,MATCH($A39,'[1]公式予選（TT②）-結果表（貼付）'!A27:$A$50,0),MATCH('公式予選（TT②）'!B$11,'[1]公式予選（TT②）-結果表（貼付）'!$1:$1,0)),"")</f>
        <v/>
      </c>
      <c r="C39" s="36"/>
      <c r="D39" s="35"/>
      <c r="E39" s="34" t="str">
        <f>IFERROR(INDEX('[1]公式予選（TT②）-結果表（貼付）'!$A:$Z,MATCH($B39,'[1]公式予選（TT②）-結果表（貼付）'!$B:$B,0),MATCH('公式予選（TT②）'!E$11,'[1]公式予選（TT②）-結果表（貼付）'!$1:$1,0)),"")</f>
        <v/>
      </c>
      <c r="F39" s="33" t="str">
        <f>IFERROR(INDEX('[1]公式予選（TT②）-結果表（貼付）'!$A:$Z,MATCH($B39,'[1]公式予選（TT②）-結果表（貼付）'!$B:$B,0),MATCH('公式予選（TT②）'!F$11,'[1]公式予選（TT②）-結果表（貼付）'!$1:$1,0)),"")</f>
        <v/>
      </c>
      <c r="G39" s="32" t="str">
        <f>IFERROR(INDEX('[1]公式予選（TT②）-結果表（貼付）'!$A:$Z,MATCH($B39,'[1]公式予選（TT②）-結果表（貼付）'!$B:$B,0),MATCH('公式予選（TT②）'!G$11,'[1]公式予選（TT②）-結果表（貼付）'!$1:$1,0)),"")</f>
        <v/>
      </c>
      <c r="H39" s="31" t="str">
        <f>IFERROR(INDEX('[1]公式予選（TT②）-結果表（貼付）'!$A:$Z,MATCH($B39,'[1]公式予選（TT②）-結果表（貼付）'!$B:$B,0),MATCH('公式予選（TT②）'!H$11,'[1]公式予選（TT②）-結果表（貼付）'!$1:$1,0)),"")</f>
        <v/>
      </c>
      <c r="I39" s="30" t="str">
        <f>IF(A39="DNS","ｽﾀｰﾄ出来ず",IF(A39="DQ","失　格",IFERROR(INDEX('[1]公式予選（TT②）-結果表（貼付）'!$A:$Z,MATCH($B39,'[1]公式予選（TT②）-結果表（貼付）'!$B:$B,0),MATCH('公式予選（TT②）'!I$11,'[1]公式予選（TT②）-結果表（貼付）'!$1:$1,0)),"")))</f>
        <v/>
      </c>
      <c r="J39" s="29" t="str">
        <f>IF(I39&lt;1,"",IF($J$11&gt;I39,"R",""))</f>
        <v/>
      </c>
      <c r="K39" s="28" t="str">
        <f>IF(OR('[1]公式予選（TT②）-結果表（貼付）'!A27="DNS",'[1]公式予選（TT②）-結果表（貼付）'!A27="DQ"),"",IFERROR(INDEX('[1]公式予選（TT②）-結果表（貼付）'!$A:$Z,MATCH($B39,'[1]公式予選（TT②）-結果表（貼付）'!$B:$B,0),MATCH('公式予選（TT②）'!K$11,'[1]公式予選（TT②）-結果表（貼付）'!$1:$1,0)),""))</f>
        <v/>
      </c>
      <c r="L39" s="28" t="str">
        <f>IF(OR('[1]公式予選（TT②）-結果表（貼付）'!A27="DNS",'[1]公式予選（TT②）-結果表（貼付）'!A27="DQ"),"",IFERROR(INDEX('[1]公式予選（TT②）-結果表（貼付）'!$A:$Z,MATCH($B39,'[1]公式予選（TT②）-結果表（貼付）'!$B:$B,0),MATCH('公式予選（TT②）'!L$11,'[1]公式予選（TT②）-結果表（貼付）'!$1:$1,0)),""))</f>
        <v/>
      </c>
      <c r="M39" s="27" t="str">
        <f>IF(OR('[1]公式予選（TT②）-結果表（貼付）'!A27="DNS",'[1]公式予選（TT②）-結果表（貼付）'!A27="DQ"),"",IFERROR(INDEX('[1]公式予選（TT②）-結果表（貼付）'!$A:$Z,MATCH($B39,'[1]公式予選（TT②）-結果表（貼付）'!$B:$B,0),MATCH("In Lap",'[1]公式予選（TT②）-結果表（貼付）'!$1:$1,0))&amp;"/"&amp;INDEX('[1]公式予選（TT②）-結果表（貼付）'!$A:$Z,MATCH($B39,'[1]公式予選（TT②）-結果表（貼付）'!$B:$B,0),MATCH("Laps",'[1]公式予選（TT②）-結果表（貼付）'!$1:$1,0)),""))</f>
        <v/>
      </c>
      <c r="N39" s="7"/>
      <c r="O39" s="5"/>
      <c r="P39" s="5"/>
      <c r="Q39" s="6" t="str">
        <f>IF(IFERROR(INDEX('[1]公式予選（TT②）-結果表（貼付）'!$A:$Z,MATCH($B39,'[1]公式予選（TT②）-結果表（貼付）'!$B:$B,0),MATCH(Q$11,'[1]公式予選（TT②）-結果表（貼付）'!$1:$1,0)),"")=0,"",IFERROR(INDEX('[1]公式予選（TT②）-結果表（貼付）'!$A:$Z,MATCH($B39,'[1]公式予選（TT②）-結果表（貼付）'!$B:$B,0),MATCH(Q$11,'[1]公式予選（TT②）-結果表（貼付）'!$1:$1,0)),""))</f>
        <v/>
      </c>
      <c r="R39" s="6" t="str">
        <f>IF(Q39="","",COUNTIF($Q$13:Q39,"&lt;&gt;"&amp;""))</f>
        <v/>
      </c>
      <c r="S39" s="6" t="str">
        <f>IFERROR(RANK(R39,$R$13:$R$48,1),"")</f>
        <v/>
      </c>
      <c r="T39" s="6" t="str">
        <f>IF(IFERROR(INDEX('[1]公式予選（TT②）-結果表（貼付）'!$A:$Z,MATCH($A39,'[1]公式予選（TT②）-結果表（貼付）'!$A:$A,0),MATCH(T$11,'[1]公式予選（TT②）-結果表（貼付）'!$1:$1,0)),"")=0,"",IFERROR(INDEX('[1]公式予選（TT②）-結果表（貼付）'!$A:$Z,MATCH($A39,'[1]公式予選（TT②）-結果表（貼付）'!$A:$A,0),MATCH(T$11,'[1]公式予選（TT②）-結果表（貼付）'!$1:$1,0)),""))</f>
        <v/>
      </c>
      <c r="U39" s="5"/>
      <c r="V39" s="5"/>
    </row>
    <row r="40" spans="1:22" ht="12.75" customHeight="1" x14ac:dyDescent="0.15">
      <c r="A40" s="37" t="str">
        <f>IF(OR('[1]公式予選（TT②）-結果表（貼付）'!A28="DNF",'[1]公式予選（TT②）-結果表（貼付）'!A28="DNS",'[1]公式予選（TT②）-結果表（貼付）'!A28="DQ"),'[1]公式予選（TT②）-結果表（貼付）'!A28,IF(MAX('[1]公式予選（TT②）-結果表（貼付）'!$A:$A)&gt;A39,A39+1,""))</f>
        <v/>
      </c>
      <c r="B40" s="36" t="str">
        <f>IFERROR(INDEX('[1]公式予選（TT②）-結果表（貼付）'!A28:$V$50,MATCH($A40,'[1]公式予選（TT②）-結果表（貼付）'!A28:$A$50,0),MATCH('公式予選（TT②）'!B$11,'[1]公式予選（TT②）-結果表（貼付）'!$1:$1,0)),"")</f>
        <v/>
      </c>
      <c r="C40" s="36"/>
      <c r="D40" s="35"/>
      <c r="E40" s="34" t="str">
        <f>IFERROR(INDEX('[1]公式予選（TT②）-結果表（貼付）'!$A:$Z,MATCH($B40,'[1]公式予選（TT②）-結果表（貼付）'!$B:$B,0),MATCH('公式予選（TT②）'!E$11,'[1]公式予選（TT②）-結果表（貼付）'!$1:$1,0)),"")</f>
        <v/>
      </c>
      <c r="F40" s="33" t="str">
        <f>IFERROR(INDEX('[1]公式予選（TT②）-結果表（貼付）'!$A:$Z,MATCH($B40,'[1]公式予選（TT②）-結果表（貼付）'!$B:$B,0),MATCH('公式予選（TT②）'!F$11,'[1]公式予選（TT②）-結果表（貼付）'!$1:$1,0)),"")</f>
        <v/>
      </c>
      <c r="G40" s="32" t="str">
        <f>IFERROR(INDEX('[1]公式予選（TT②）-結果表（貼付）'!$A:$Z,MATCH($B40,'[1]公式予選（TT②）-結果表（貼付）'!$B:$B,0),MATCH('公式予選（TT②）'!G$11,'[1]公式予選（TT②）-結果表（貼付）'!$1:$1,0)),"")</f>
        <v/>
      </c>
      <c r="H40" s="31" t="str">
        <f>IFERROR(INDEX('[1]公式予選（TT②）-結果表（貼付）'!$A:$Z,MATCH($B40,'[1]公式予選（TT②）-結果表（貼付）'!$B:$B,0),MATCH('公式予選（TT②）'!H$11,'[1]公式予選（TT②）-結果表（貼付）'!$1:$1,0)),"")</f>
        <v/>
      </c>
      <c r="I40" s="30" t="str">
        <f>IF(A40="DNS","ｽﾀｰﾄ出来ず",IF(A40="DQ","失　格",IFERROR(INDEX('[1]公式予選（TT②）-結果表（貼付）'!$A:$Z,MATCH($B40,'[1]公式予選（TT②）-結果表（貼付）'!$B:$B,0),MATCH('公式予選（TT②）'!I$11,'[1]公式予選（TT②）-結果表（貼付）'!$1:$1,0)),"")))</f>
        <v/>
      </c>
      <c r="J40" s="29" t="str">
        <f>IF(I40&lt;1,"",IF($J$11&gt;I40,"R",""))</f>
        <v/>
      </c>
      <c r="K40" s="28" t="str">
        <f>IF(OR('[1]公式予選（TT②）-結果表（貼付）'!A28="DNS",'[1]公式予選（TT②）-結果表（貼付）'!A28="DQ"),"",IFERROR(INDEX('[1]公式予選（TT②）-結果表（貼付）'!$A:$Z,MATCH($B40,'[1]公式予選（TT②）-結果表（貼付）'!$B:$B,0),MATCH('公式予選（TT②）'!K$11,'[1]公式予選（TT②）-結果表（貼付）'!$1:$1,0)),""))</f>
        <v/>
      </c>
      <c r="L40" s="28" t="str">
        <f>IF(OR('[1]公式予選（TT②）-結果表（貼付）'!A28="DNS",'[1]公式予選（TT②）-結果表（貼付）'!A28="DQ"),"",IFERROR(INDEX('[1]公式予選（TT②）-結果表（貼付）'!$A:$Z,MATCH($B40,'[1]公式予選（TT②）-結果表（貼付）'!$B:$B,0),MATCH('公式予選（TT②）'!L$11,'[1]公式予選（TT②）-結果表（貼付）'!$1:$1,0)),""))</f>
        <v/>
      </c>
      <c r="M40" s="27" t="str">
        <f>IF(OR('[1]公式予選（TT②）-結果表（貼付）'!A28="DNS",'[1]公式予選（TT②）-結果表（貼付）'!A28="DQ"),"",IFERROR(INDEX('[1]公式予選（TT②）-結果表（貼付）'!$A:$Z,MATCH($B40,'[1]公式予選（TT②）-結果表（貼付）'!$B:$B,0),MATCH("In Lap",'[1]公式予選（TT②）-結果表（貼付）'!$1:$1,0))&amp;"/"&amp;INDEX('[1]公式予選（TT②）-結果表（貼付）'!$A:$Z,MATCH($B40,'[1]公式予選（TT②）-結果表（貼付）'!$B:$B,0),MATCH("Laps",'[1]公式予選（TT②）-結果表（貼付）'!$1:$1,0)),""))</f>
        <v/>
      </c>
      <c r="N40" s="7"/>
      <c r="O40" s="5"/>
      <c r="P40" s="5"/>
      <c r="Q40" s="6" t="str">
        <f>IF(IFERROR(INDEX('[1]公式予選（TT②）-結果表（貼付）'!$A:$Z,MATCH($B40,'[1]公式予選（TT②）-結果表（貼付）'!$B:$B,0),MATCH(Q$11,'[1]公式予選（TT②）-結果表（貼付）'!$1:$1,0)),"")=0,"",IFERROR(INDEX('[1]公式予選（TT②）-結果表（貼付）'!$A:$Z,MATCH($B40,'[1]公式予選（TT②）-結果表（貼付）'!$B:$B,0),MATCH(Q$11,'[1]公式予選（TT②）-結果表（貼付）'!$1:$1,0)),""))</f>
        <v/>
      </c>
      <c r="R40" s="6" t="str">
        <f>IF(Q40="","",COUNTIF($Q$13:Q40,"&lt;&gt;"&amp;""))</f>
        <v/>
      </c>
      <c r="S40" s="6" t="str">
        <f>IFERROR(RANK(R40,$R$13:$R$48,1),"")</f>
        <v/>
      </c>
      <c r="T40" s="6" t="str">
        <f>IF(IFERROR(INDEX('[1]公式予選（TT②）-結果表（貼付）'!$A:$Z,MATCH($A40,'[1]公式予選（TT②）-結果表（貼付）'!$A:$A,0),MATCH(T$11,'[1]公式予選（TT②）-結果表（貼付）'!$1:$1,0)),"")=0,"",IFERROR(INDEX('[1]公式予選（TT②）-結果表（貼付）'!$A:$Z,MATCH($A40,'[1]公式予選（TT②）-結果表（貼付）'!$A:$A,0),MATCH(T$11,'[1]公式予選（TT②）-結果表（貼付）'!$1:$1,0)),""))</f>
        <v/>
      </c>
      <c r="U40" s="5"/>
      <c r="V40" s="5"/>
    </row>
    <row r="41" spans="1:22" ht="12.75" customHeight="1" x14ac:dyDescent="0.15">
      <c r="A41" s="37" t="str">
        <f>IF(OR('[1]公式予選（TT②）-結果表（貼付）'!A29="DNF",'[1]公式予選（TT②）-結果表（貼付）'!A29="DNS",'[1]公式予選（TT②）-結果表（貼付）'!A29="DQ"),'[1]公式予選（TT②）-結果表（貼付）'!A29,IF(MAX('[1]公式予選（TT②）-結果表（貼付）'!$A:$A)&gt;A40,A40+1,""))</f>
        <v/>
      </c>
      <c r="B41" s="36" t="str">
        <f>IFERROR(INDEX('[1]公式予選（TT②）-結果表（貼付）'!A29:$V$50,MATCH($A41,'[1]公式予選（TT②）-結果表（貼付）'!A29:$A$50,0),MATCH('公式予選（TT②）'!B$11,'[1]公式予選（TT②）-結果表（貼付）'!$1:$1,0)),"")</f>
        <v/>
      </c>
      <c r="C41" s="36"/>
      <c r="D41" s="35"/>
      <c r="E41" s="34" t="str">
        <f>IFERROR(INDEX('[1]公式予選（TT②）-結果表（貼付）'!$A:$Z,MATCH($B41,'[1]公式予選（TT②）-結果表（貼付）'!$B:$B,0),MATCH('公式予選（TT②）'!E$11,'[1]公式予選（TT②）-結果表（貼付）'!$1:$1,0)),"")</f>
        <v/>
      </c>
      <c r="F41" s="33" t="str">
        <f>IFERROR(INDEX('[1]公式予選（TT②）-結果表（貼付）'!$A:$Z,MATCH($B41,'[1]公式予選（TT②）-結果表（貼付）'!$B:$B,0),MATCH('公式予選（TT②）'!F$11,'[1]公式予選（TT②）-結果表（貼付）'!$1:$1,0)),"")</f>
        <v/>
      </c>
      <c r="G41" s="32" t="str">
        <f>IFERROR(INDEX('[1]公式予選（TT②）-結果表（貼付）'!$A:$Z,MATCH($B41,'[1]公式予選（TT②）-結果表（貼付）'!$B:$B,0),MATCH('公式予選（TT②）'!G$11,'[1]公式予選（TT②）-結果表（貼付）'!$1:$1,0)),"")</f>
        <v/>
      </c>
      <c r="H41" s="31" t="str">
        <f>IFERROR(INDEX('[1]公式予選（TT②）-結果表（貼付）'!$A:$Z,MATCH($B41,'[1]公式予選（TT②）-結果表（貼付）'!$B:$B,0),MATCH('公式予選（TT②）'!H$11,'[1]公式予選（TT②）-結果表（貼付）'!$1:$1,0)),"")</f>
        <v/>
      </c>
      <c r="I41" s="30" t="str">
        <f>IF(A41="DNS","ｽﾀｰﾄ出来ず",IF(A41="DQ","失　格",IFERROR(INDEX('[1]公式予選（TT②）-結果表（貼付）'!$A:$Z,MATCH($B41,'[1]公式予選（TT②）-結果表（貼付）'!$B:$B,0),MATCH('公式予選（TT②）'!I$11,'[1]公式予選（TT②）-結果表（貼付）'!$1:$1,0)),"")))</f>
        <v/>
      </c>
      <c r="J41" s="29" t="str">
        <f>IF(I41&lt;1,"",IF($J$11&gt;I41,"R",""))</f>
        <v/>
      </c>
      <c r="K41" s="28" t="str">
        <f>IF(OR('[1]公式予選（TT②）-結果表（貼付）'!A29="DNS",'[1]公式予選（TT②）-結果表（貼付）'!A29="DQ"),"",IFERROR(INDEX('[1]公式予選（TT②）-結果表（貼付）'!$A:$Z,MATCH($B41,'[1]公式予選（TT②）-結果表（貼付）'!$B:$B,0),MATCH('公式予選（TT②）'!K$11,'[1]公式予選（TT②）-結果表（貼付）'!$1:$1,0)),""))</f>
        <v/>
      </c>
      <c r="L41" s="28" t="str">
        <f>IF(OR('[1]公式予選（TT②）-結果表（貼付）'!A29="DNS",'[1]公式予選（TT②）-結果表（貼付）'!A29="DQ"),"",IFERROR(INDEX('[1]公式予選（TT②）-結果表（貼付）'!$A:$Z,MATCH($B41,'[1]公式予選（TT②）-結果表（貼付）'!$B:$B,0),MATCH('公式予選（TT②）'!L$11,'[1]公式予選（TT②）-結果表（貼付）'!$1:$1,0)),""))</f>
        <v/>
      </c>
      <c r="M41" s="27" t="str">
        <f>IF(OR('[1]公式予選（TT②）-結果表（貼付）'!A29="DNS",'[1]公式予選（TT②）-結果表（貼付）'!A29="DQ"),"",IFERROR(INDEX('[1]公式予選（TT②）-結果表（貼付）'!$A:$Z,MATCH($B41,'[1]公式予選（TT②）-結果表（貼付）'!$B:$B,0),MATCH("In Lap",'[1]公式予選（TT②）-結果表（貼付）'!$1:$1,0))&amp;"/"&amp;INDEX('[1]公式予選（TT②）-結果表（貼付）'!$A:$Z,MATCH($B41,'[1]公式予選（TT②）-結果表（貼付）'!$B:$B,0),MATCH("Laps",'[1]公式予選（TT②）-結果表（貼付）'!$1:$1,0)),""))</f>
        <v/>
      </c>
      <c r="N41" s="7"/>
      <c r="O41" s="5"/>
      <c r="P41" s="5"/>
      <c r="Q41" s="6" t="str">
        <f>IF(IFERROR(INDEX('[1]公式予選（TT②）-結果表（貼付）'!$A:$Z,MATCH($B41,'[1]公式予選（TT②）-結果表（貼付）'!$B:$B,0),MATCH(Q$11,'[1]公式予選（TT②）-結果表（貼付）'!$1:$1,0)),"")=0,"",IFERROR(INDEX('[1]公式予選（TT②）-結果表（貼付）'!$A:$Z,MATCH($B41,'[1]公式予選（TT②）-結果表（貼付）'!$B:$B,0),MATCH(Q$11,'[1]公式予選（TT②）-結果表（貼付）'!$1:$1,0)),""))</f>
        <v/>
      </c>
      <c r="R41" s="6" t="str">
        <f>IF(Q41="","",COUNTIF($Q$13:Q41,"&lt;&gt;"&amp;""))</f>
        <v/>
      </c>
      <c r="S41" s="6" t="str">
        <f>IFERROR(RANK(R41,$R$13:$R$48,1),"")</f>
        <v/>
      </c>
      <c r="T41" s="6" t="str">
        <f>IF(IFERROR(INDEX('[1]公式予選（TT②）-結果表（貼付）'!$A:$Z,MATCH($A41,'[1]公式予選（TT②）-結果表（貼付）'!$A:$A,0),MATCH(T$11,'[1]公式予選（TT②）-結果表（貼付）'!$1:$1,0)),"")=0,"",IFERROR(INDEX('[1]公式予選（TT②）-結果表（貼付）'!$A:$Z,MATCH($A41,'[1]公式予選（TT②）-結果表（貼付）'!$A:$A,0),MATCH(T$11,'[1]公式予選（TT②）-結果表（貼付）'!$1:$1,0)),""))</f>
        <v/>
      </c>
      <c r="U41" s="5"/>
      <c r="V41" s="5"/>
    </row>
    <row r="42" spans="1:22" ht="12.75" customHeight="1" x14ac:dyDescent="0.15">
      <c r="A42" s="37" t="str">
        <f>IF(OR('[1]公式予選（TT②）-結果表（貼付）'!A30="DNF",'[1]公式予選（TT②）-結果表（貼付）'!A30="DNS",'[1]公式予選（TT②）-結果表（貼付）'!A30="DQ"),'[1]公式予選（TT②）-結果表（貼付）'!A30,IF(MAX('[1]公式予選（TT②）-結果表（貼付）'!$A:$A)&gt;A41,A41+1,""))</f>
        <v/>
      </c>
      <c r="B42" s="36" t="str">
        <f>IFERROR(INDEX('[1]公式予選（TT②）-結果表（貼付）'!A30:$V$50,MATCH($A42,'[1]公式予選（TT②）-結果表（貼付）'!A30:$A$50,0),MATCH('公式予選（TT②）'!B$11,'[1]公式予選（TT②）-結果表（貼付）'!$1:$1,0)),"")</f>
        <v/>
      </c>
      <c r="C42" s="36"/>
      <c r="D42" s="35"/>
      <c r="E42" s="34" t="str">
        <f>IFERROR(INDEX('[1]公式予選（TT②）-結果表（貼付）'!$A:$Z,MATCH($B42,'[1]公式予選（TT②）-結果表（貼付）'!$B:$B,0),MATCH('公式予選（TT②）'!E$11,'[1]公式予選（TT②）-結果表（貼付）'!$1:$1,0)),"")</f>
        <v/>
      </c>
      <c r="F42" s="33" t="str">
        <f>IFERROR(INDEX('[1]公式予選（TT②）-結果表（貼付）'!$A:$Z,MATCH($B42,'[1]公式予選（TT②）-結果表（貼付）'!$B:$B,0),MATCH('公式予選（TT②）'!F$11,'[1]公式予選（TT②）-結果表（貼付）'!$1:$1,0)),"")</f>
        <v/>
      </c>
      <c r="G42" s="32" t="str">
        <f>IFERROR(INDEX('[1]公式予選（TT②）-結果表（貼付）'!$A:$Z,MATCH($B42,'[1]公式予選（TT②）-結果表（貼付）'!$B:$B,0),MATCH('公式予選（TT②）'!G$11,'[1]公式予選（TT②）-結果表（貼付）'!$1:$1,0)),"")</f>
        <v/>
      </c>
      <c r="H42" s="31" t="str">
        <f>IFERROR(INDEX('[1]公式予選（TT②）-結果表（貼付）'!$A:$Z,MATCH($B42,'[1]公式予選（TT②）-結果表（貼付）'!$B:$B,0),MATCH('公式予選（TT②）'!H$11,'[1]公式予選（TT②）-結果表（貼付）'!$1:$1,0)),"")</f>
        <v/>
      </c>
      <c r="I42" s="30" t="str">
        <f>IF(A42="DNS","ｽﾀｰﾄ出来ず",IF(A42="DQ","失　格",IFERROR(INDEX('[1]公式予選（TT②）-結果表（貼付）'!$A:$Z,MATCH($B42,'[1]公式予選（TT②）-結果表（貼付）'!$B:$B,0),MATCH('公式予選（TT②）'!I$11,'[1]公式予選（TT②）-結果表（貼付）'!$1:$1,0)),"")))</f>
        <v/>
      </c>
      <c r="J42" s="29" t="str">
        <f>IF(I42&lt;1,"",IF($J$11&gt;I42,"R",""))</f>
        <v/>
      </c>
      <c r="K42" s="28" t="str">
        <f>IF(OR('[1]公式予選（TT②）-結果表（貼付）'!A30="DNS",'[1]公式予選（TT②）-結果表（貼付）'!A30="DQ"),"",IFERROR(INDEX('[1]公式予選（TT②）-結果表（貼付）'!$A:$Z,MATCH($B42,'[1]公式予選（TT②）-結果表（貼付）'!$B:$B,0),MATCH('公式予選（TT②）'!K$11,'[1]公式予選（TT②）-結果表（貼付）'!$1:$1,0)),""))</f>
        <v/>
      </c>
      <c r="L42" s="28" t="str">
        <f>IF(OR('[1]公式予選（TT②）-結果表（貼付）'!A30="DNS",'[1]公式予選（TT②）-結果表（貼付）'!A30="DQ"),"",IFERROR(INDEX('[1]公式予選（TT②）-結果表（貼付）'!$A:$Z,MATCH($B42,'[1]公式予選（TT②）-結果表（貼付）'!$B:$B,0),MATCH('公式予選（TT②）'!L$11,'[1]公式予選（TT②）-結果表（貼付）'!$1:$1,0)),""))</f>
        <v/>
      </c>
      <c r="M42" s="27" t="str">
        <f>IF(OR('[1]公式予選（TT②）-結果表（貼付）'!A30="DNS",'[1]公式予選（TT②）-結果表（貼付）'!A30="DQ"),"",IFERROR(INDEX('[1]公式予選（TT②）-結果表（貼付）'!$A:$Z,MATCH($B42,'[1]公式予選（TT②）-結果表（貼付）'!$B:$B,0),MATCH("In Lap",'[1]公式予選（TT②）-結果表（貼付）'!$1:$1,0))&amp;"/"&amp;INDEX('[1]公式予選（TT②）-結果表（貼付）'!$A:$Z,MATCH($B42,'[1]公式予選（TT②）-結果表（貼付）'!$B:$B,0),MATCH("Laps",'[1]公式予選（TT②）-結果表（貼付）'!$1:$1,0)),""))</f>
        <v/>
      </c>
      <c r="N42" s="7"/>
      <c r="O42" s="5"/>
      <c r="P42" s="5"/>
      <c r="Q42" s="6" t="str">
        <f>IF(IFERROR(INDEX('[1]公式予選（TT②）-結果表（貼付）'!$A:$Z,MATCH($B42,'[1]公式予選（TT②）-結果表（貼付）'!$B:$B,0),MATCH(Q$11,'[1]公式予選（TT②）-結果表（貼付）'!$1:$1,0)),"")=0,"",IFERROR(INDEX('[1]公式予選（TT②）-結果表（貼付）'!$A:$Z,MATCH($B42,'[1]公式予選（TT②）-結果表（貼付）'!$B:$B,0),MATCH(Q$11,'[1]公式予選（TT②）-結果表（貼付）'!$1:$1,0)),""))</f>
        <v/>
      </c>
      <c r="R42" s="6" t="str">
        <f>IF(Q42="","",COUNTIF($Q$13:Q42,"&lt;&gt;"&amp;""))</f>
        <v/>
      </c>
      <c r="S42" s="6" t="str">
        <f>IFERROR(RANK(R42,$R$13:$R$48,1),"")</f>
        <v/>
      </c>
      <c r="T42" s="6" t="str">
        <f>IF(IFERROR(INDEX('[1]公式予選（TT②）-結果表（貼付）'!$A:$Z,MATCH($A42,'[1]公式予選（TT②）-結果表（貼付）'!$A:$A,0),MATCH(T$11,'[1]公式予選（TT②）-結果表（貼付）'!$1:$1,0)),"")=0,"",IFERROR(INDEX('[1]公式予選（TT②）-結果表（貼付）'!$A:$Z,MATCH($A42,'[1]公式予選（TT②）-結果表（貼付）'!$A:$A,0),MATCH(T$11,'[1]公式予選（TT②）-結果表（貼付）'!$1:$1,0)),""))</f>
        <v/>
      </c>
      <c r="U42" s="5"/>
      <c r="V42" s="5"/>
    </row>
    <row r="43" spans="1:22" ht="12.75" customHeight="1" x14ac:dyDescent="0.15">
      <c r="A43" s="37" t="str">
        <f>IF(OR('[1]公式予選（TT②）-結果表（貼付）'!A31="DNF",'[1]公式予選（TT②）-結果表（貼付）'!A31="DNS",'[1]公式予選（TT②）-結果表（貼付）'!A31="DQ"),'[1]公式予選（TT②）-結果表（貼付）'!A31,IF(MAX('[1]公式予選（TT②）-結果表（貼付）'!$A:$A)&gt;A42,A42+1,""))</f>
        <v/>
      </c>
      <c r="B43" s="36" t="str">
        <f>IFERROR(INDEX('[1]公式予選（TT②）-結果表（貼付）'!A31:$V$50,MATCH($A43,'[1]公式予選（TT②）-結果表（貼付）'!A31:$A$50,0),MATCH('公式予選（TT②）'!B$11,'[1]公式予選（TT②）-結果表（貼付）'!$1:$1,0)),"")</f>
        <v/>
      </c>
      <c r="C43" s="36"/>
      <c r="D43" s="35"/>
      <c r="E43" s="34" t="str">
        <f>IFERROR(INDEX('[1]公式予選（TT②）-結果表（貼付）'!$A:$Z,MATCH($B43,'[1]公式予選（TT②）-結果表（貼付）'!$B:$B,0),MATCH('公式予選（TT②）'!E$11,'[1]公式予選（TT②）-結果表（貼付）'!$1:$1,0)),"")</f>
        <v/>
      </c>
      <c r="F43" s="33" t="str">
        <f>IFERROR(INDEX('[1]公式予選（TT②）-結果表（貼付）'!$A:$Z,MATCH($B43,'[1]公式予選（TT②）-結果表（貼付）'!$B:$B,0),MATCH('公式予選（TT②）'!F$11,'[1]公式予選（TT②）-結果表（貼付）'!$1:$1,0)),"")</f>
        <v/>
      </c>
      <c r="G43" s="32" t="str">
        <f>IFERROR(INDEX('[1]公式予選（TT②）-結果表（貼付）'!$A:$Z,MATCH($B43,'[1]公式予選（TT②）-結果表（貼付）'!$B:$B,0),MATCH('公式予選（TT②）'!G$11,'[1]公式予選（TT②）-結果表（貼付）'!$1:$1,0)),"")</f>
        <v/>
      </c>
      <c r="H43" s="31" t="str">
        <f>IFERROR(INDEX('[1]公式予選（TT②）-結果表（貼付）'!$A:$Z,MATCH($B43,'[1]公式予選（TT②）-結果表（貼付）'!$B:$B,0),MATCH('公式予選（TT②）'!H$11,'[1]公式予選（TT②）-結果表（貼付）'!$1:$1,0)),"")</f>
        <v/>
      </c>
      <c r="I43" s="30" t="str">
        <f>IF(A43="DNS","ｽﾀｰﾄ出来ず",IF(A43="DQ","失　格",IFERROR(INDEX('[1]公式予選（TT②）-結果表（貼付）'!$A:$Z,MATCH($B43,'[1]公式予選（TT②）-結果表（貼付）'!$B:$B,0),MATCH('公式予選（TT②）'!I$11,'[1]公式予選（TT②）-結果表（貼付）'!$1:$1,0)),"")))</f>
        <v/>
      </c>
      <c r="J43" s="29" t="str">
        <f>IF(I43&lt;1,"",IF($J$11&gt;I43,"R",""))</f>
        <v/>
      </c>
      <c r="K43" s="28" t="str">
        <f>IF(OR('[1]公式予選（TT②）-結果表（貼付）'!A31="DNS",'[1]公式予選（TT②）-結果表（貼付）'!A31="DQ"),"",IFERROR(INDEX('[1]公式予選（TT②）-結果表（貼付）'!$A:$Z,MATCH($B43,'[1]公式予選（TT②）-結果表（貼付）'!$B:$B,0),MATCH('公式予選（TT②）'!K$11,'[1]公式予選（TT②）-結果表（貼付）'!$1:$1,0)),""))</f>
        <v/>
      </c>
      <c r="L43" s="28" t="str">
        <f>IF(OR('[1]公式予選（TT②）-結果表（貼付）'!A31="DNS",'[1]公式予選（TT②）-結果表（貼付）'!A31="DQ"),"",IFERROR(INDEX('[1]公式予選（TT②）-結果表（貼付）'!$A:$Z,MATCH($B43,'[1]公式予選（TT②）-結果表（貼付）'!$B:$B,0),MATCH('公式予選（TT②）'!L$11,'[1]公式予選（TT②）-結果表（貼付）'!$1:$1,0)),""))</f>
        <v/>
      </c>
      <c r="M43" s="27" t="str">
        <f>IF(OR('[1]公式予選（TT②）-結果表（貼付）'!A31="DNS",'[1]公式予選（TT②）-結果表（貼付）'!A31="DQ"),"",IFERROR(INDEX('[1]公式予選（TT②）-結果表（貼付）'!$A:$Z,MATCH($B43,'[1]公式予選（TT②）-結果表（貼付）'!$B:$B,0),MATCH("In Lap",'[1]公式予選（TT②）-結果表（貼付）'!$1:$1,0))&amp;"/"&amp;INDEX('[1]公式予選（TT②）-結果表（貼付）'!$A:$Z,MATCH($B43,'[1]公式予選（TT②）-結果表（貼付）'!$B:$B,0),MATCH("Laps",'[1]公式予選（TT②）-結果表（貼付）'!$1:$1,0)),""))</f>
        <v/>
      </c>
      <c r="N43" s="7"/>
      <c r="O43" s="5"/>
      <c r="P43" s="5"/>
      <c r="Q43" s="6" t="str">
        <f>IF(IFERROR(INDEX('[1]公式予選（TT②）-結果表（貼付）'!$A:$Z,MATCH($B43,'[1]公式予選（TT②）-結果表（貼付）'!$B:$B,0),MATCH(Q$11,'[1]公式予選（TT②）-結果表（貼付）'!$1:$1,0)),"")=0,"",IFERROR(INDEX('[1]公式予選（TT②）-結果表（貼付）'!$A:$Z,MATCH($B43,'[1]公式予選（TT②）-結果表（貼付）'!$B:$B,0),MATCH(Q$11,'[1]公式予選（TT②）-結果表（貼付）'!$1:$1,0)),""))</f>
        <v/>
      </c>
      <c r="R43" s="6" t="str">
        <f>IF(Q43="","",COUNTIF($Q$13:Q43,"&lt;&gt;"&amp;""))</f>
        <v/>
      </c>
      <c r="S43" s="6" t="str">
        <f>IFERROR(RANK(R43,$R$13:$R$48,1),"")</f>
        <v/>
      </c>
      <c r="T43" s="6" t="str">
        <f>IF(IFERROR(INDEX('[1]公式予選（TT②）-結果表（貼付）'!$A:$Z,MATCH($A43,'[1]公式予選（TT②）-結果表（貼付）'!$A:$A,0),MATCH(T$11,'[1]公式予選（TT②）-結果表（貼付）'!$1:$1,0)),"")=0,"",IFERROR(INDEX('[1]公式予選（TT②）-結果表（貼付）'!$A:$Z,MATCH($A43,'[1]公式予選（TT②）-結果表（貼付）'!$A:$A,0),MATCH(T$11,'[1]公式予選（TT②）-結果表（貼付）'!$1:$1,0)),""))</f>
        <v/>
      </c>
      <c r="U43" s="5"/>
      <c r="V43" s="5"/>
    </row>
    <row r="44" spans="1:22" ht="12.75" customHeight="1" x14ac:dyDescent="0.15">
      <c r="A44" s="37" t="str">
        <f>IF(OR('[1]公式予選（TT②）-結果表（貼付）'!A32="DNF",'[1]公式予選（TT②）-結果表（貼付）'!A32="DNS",'[1]公式予選（TT②）-結果表（貼付）'!A32="DQ"),'[1]公式予選（TT②）-結果表（貼付）'!A32,IF(MAX('[1]公式予選（TT②）-結果表（貼付）'!$A:$A)&gt;A43,A43+1,""))</f>
        <v/>
      </c>
      <c r="B44" s="36" t="str">
        <f>IFERROR(INDEX('[1]公式予選（TT②）-結果表（貼付）'!A32:$V$50,MATCH($A44,'[1]公式予選（TT②）-結果表（貼付）'!A32:$A$50,0),MATCH('公式予選（TT②）'!B$11,'[1]公式予選（TT②）-結果表（貼付）'!$1:$1,0)),"")</f>
        <v/>
      </c>
      <c r="C44" s="36"/>
      <c r="D44" s="35"/>
      <c r="E44" s="34" t="str">
        <f>IFERROR(INDEX('[1]公式予選（TT②）-結果表（貼付）'!$A:$Z,MATCH($B44,'[1]公式予選（TT②）-結果表（貼付）'!$B:$B,0),MATCH('公式予選（TT②）'!E$11,'[1]公式予選（TT②）-結果表（貼付）'!$1:$1,0)),"")</f>
        <v/>
      </c>
      <c r="F44" s="33" t="str">
        <f>IFERROR(INDEX('[1]公式予選（TT②）-結果表（貼付）'!$A:$Z,MATCH($B44,'[1]公式予選（TT②）-結果表（貼付）'!$B:$B,0),MATCH('公式予選（TT②）'!F$11,'[1]公式予選（TT②）-結果表（貼付）'!$1:$1,0)),"")</f>
        <v/>
      </c>
      <c r="G44" s="32" t="str">
        <f>IFERROR(INDEX('[1]公式予選（TT②）-結果表（貼付）'!$A:$Z,MATCH($B44,'[1]公式予選（TT②）-結果表（貼付）'!$B:$B,0),MATCH('公式予選（TT②）'!G$11,'[1]公式予選（TT②）-結果表（貼付）'!$1:$1,0)),"")</f>
        <v/>
      </c>
      <c r="H44" s="31" t="str">
        <f>IFERROR(INDEX('[1]公式予選（TT②）-結果表（貼付）'!$A:$Z,MATCH($B44,'[1]公式予選（TT②）-結果表（貼付）'!$B:$B,0),MATCH('公式予選（TT②）'!H$11,'[1]公式予選（TT②）-結果表（貼付）'!$1:$1,0)),"")</f>
        <v/>
      </c>
      <c r="I44" s="30" t="str">
        <f>IF(A44="DNS","ｽﾀｰﾄ出来ず",IF(A44="DQ","失　格",IFERROR(INDEX('[1]公式予選（TT②）-結果表（貼付）'!$A:$Z,MATCH($B44,'[1]公式予選（TT②）-結果表（貼付）'!$B:$B,0),MATCH('公式予選（TT②）'!I$11,'[1]公式予選（TT②）-結果表（貼付）'!$1:$1,0)),"")))</f>
        <v/>
      </c>
      <c r="J44" s="29" t="str">
        <f>IF(I44&lt;1,"",IF($J$11&gt;I44,"R",""))</f>
        <v/>
      </c>
      <c r="K44" s="28" t="str">
        <f>IF(OR('[1]公式予選（TT②）-結果表（貼付）'!A32="DNS",'[1]公式予選（TT②）-結果表（貼付）'!A32="DQ"),"",IFERROR(INDEX('[1]公式予選（TT②）-結果表（貼付）'!$A:$Z,MATCH($B44,'[1]公式予選（TT②）-結果表（貼付）'!$B:$B,0),MATCH('公式予選（TT②）'!K$11,'[1]公式予選（TT②）-結果表（貼付）'!$1:$1,0)),""))</f>
        <v/>
      </c>
      <c r="L44" s="28" t="str">
        <f>IF(OR('[1]公式予選（TT②）-結果表（貼付）'!A32="DNS",'[1]公式予選（TT②）-結果表（貼付）'!A32="DQ"),"",IFERROR(INDEX('[1]公式予選（TT②）-結果表（貼付）'!$A:$Z,MATCH($B44,'[1]公式予選（TT②）-結果表（貼付）'!$B:$B,0),MATCH('公式予選（TT②）'!L$11,'[1]公式予選（TT②）-結果表（貼付）'!$1:$1,0)),""))</f>
        <v/>
      </c>
      <c r="M44" s="27" t="str">
        <f>IF(OR('[1]公式予選（TT②）-結果表（貼付）'!A32="DNS",'[1]公式予選（TT②）-結果表（貼付）'!A32="DQ"),"",IFERROR(INDEX('[1]公式予選（TT②）-結果表（貼付）'!$A:$Z,MATCH($B44,'[1]公式予選（TT②）-結果表（貼付）'!$B:$B,0),MATCH("In Lap",'[1]公式予選（TT②）-結果表（貼付）'!$1:$1,0))&amp;"/"&amp;INDEX('[1]公式予選（TT②）-結果表（貼付）'!$A:$Z,MATCH($B44,'[1]公式予選（TT②）-結果表（貼付）'!$B:$B,0),MATCH("Laps",'[1]公式予選（TT②）-結果表（貼付）'!$1:$1,0)),""))</f>
        <v/>
      </c>
      <c r="N44" s="7"/>
      <c r="O44" s="5"/>
      <c r="P44" s="5"/>
      <c r="Q44" s="6" t="str">
        <f>IF(IFERROR(INDEX('[1]公式予選（TT②）-結果表（貼付）'!$A:$Z,MATCH($B44,'[1]公式予選（TT②）-結果表（貼付）'!$B:$B,0),MATCH(Q$11,'[1]公式予選（TT②）-結果表（貼付）'!$1:$1,0)),"")=0,"",IFERROR(INDEX('[1]公式予選（TT②）-結果表（貼付）'!$A:$Z,MATCH($B44,'[1]公式予選（TT②）-結果表（貼付）'!$B:$B,0),MATCH(Q$11,'[1]公式予選（TT②）-結果表（貼付）'!$1:$1,0)),""))</f>
        <v/>
      </c>
      <c r="R44" s="6" t="str">
        <f>IF(Q44="","",COUNTIF($Q$13:Q44,"&lt;&gt;"&amp;""))</f>
        <v/>
      </c>
      <c r="S44" s="6" t="str">
        <f>IFERROR(RANK(R44,$R$13:$R$48,1),"")</f>
        <v/>
      </c>
      <c r="T44" s="6" t="str">
        <f>IF(IFERROR(INDEX('[1]公式予選（TT②）-結果表（貼付）'!$A:$Z,MATCH($A44,'[1]公式予選（TT②）-結果表（貼付）'!$A:$A,0),MATCH(T$11,'[1]公式予選（TT②）-結果表（貼付）'!$1:$1,0)),"")=0,"",IFERROR(INDEX('[1]公式予選（TT②）-結果表（貼付）'!$A:$Z,MATCH($A44,'[1]公式予選（TT②）-結果表（貼付）'!$A:$A,0),MATCH(T$11,'[1]公式予選（TT②）-結果表（貼付）'!$1:$1,0)),""))</f>
        <v/>
      </c>
      <c r="U44" s="5"/>
      <c r="V44" s="5"/>
    </row>
    <row r="45" spans="1:22" ht="12.75" customHeight="1" x14ac:dyDescent="0.15">
      <c r="A45" s="37" t="str">
        <f>IF(OR('[1]公式予選（TT②）-結果表（貼付）'!A33="DNF",'[1]公式予選（TT②）-結果表（貼付）'!A33="DNS",'[1]公式予選（TT②）-結果表（貼付）'!A33="DQ"),'[1]公式予選（TT②）-結果表（貼付）'!A33,IF(MAX('[1]公式予選（TT②）-結果表（貼付）'!$A:$A)&gt;A44,A44+1,""))</f>
        <v/>
      </c>
      <c r="B45" s="36" t="str">
        <f>IFERROR(INDEX('[1]公式予選（TT②）-結果表（貼付）'!A33:$V$50,MATCH($A45,'[1]公式予選（TT②）-結果表（貼付）'!A33:$A$50,0),MATCH('公式予選（TT②）'!B$11,'[1]公式予選（TT②）-結果表（貼付）'!$1:$1,0)),"")</f>
        <v/>
      </c>
      <c r="C45" s="36"/>
      <c r="D45" s="35"/>
      <c r="E45" s="34" t="str">
        <f>IFERROR(INDEX('[1]公式予選（TT②）-結果表（貼付）'!$A:$Z,MATCH($B45,'[1]公式予選（TT②）-結果表（貼付）'!$B:$B,0),MATCH('公式予選（TT②）'!E$11,'[1]公式予選（TT②）-結果表（貼付）'!$1:$1,0)),"")</f>
        <v/>
      </c>
      <c r="F45" s="33" t="str">
        <f>IFERROR(INDEX('[1]公式予選（TT②）-結果表（貼付）'!$A:$Z,MATCH($B45,'[1]公式予選（TT②）-結果表（貼付）'!$B:$B,0),MATCH('公式予選（TT②）'!F$11,'[1]公式予選（TT②）-結果表（貼付）'!$1:$1,0)),"")</f>
        <v/>
      </c>
      <c r="G45" s="32" t="str">
        <f>IFERROR(INDEX('[1]公式予選（TT②）-結果表（貼付）'!$A:$Z,MATCH($B45,'[1]公式予選（TT②）-結果表（貼付）'!$B:$B,0),MATCH('公式予選（TT②）'!G$11,'[1]公式予選（TT②）-結果表（貼付）'!$1:$1,0)),"")</f>
        <v/>
      </c>
      <c r="H45" s="31" t="str">
        <f>IFERROR(INDEX('[1]公式予選（TT②）-結果表（貼付）'!$A:$Z,MATCH($B45,'[1]公式予選（TT②）-結果表（貼付）'!$B:$B,0),MATCH('公式予選（TT②）'!H$11,'[1]公式予選（TT②）-結果表（貼付）'!$1:$1,0)),"")</f>
        <v/>
      </c>
      <c r="I45" s="30" t="str">
        <f>IF(A45="DNS","ｽﾀｰﾄ出来ず",IF(A45="DQ","失　格",IFERROR(INDEX('[1]公式予選（TT②）-結果表（貼付）'!$A:$Z,MATCH($B45,'[1]公式予選（TT②）-結果表（貼付）'!$B:$B,0),MATCH('公式予選（TT②）'!I$11,'[1]公式予選（TT②）-結果表（貼付）'!$1:$1,0)),"")))</f>
        <v/>
      </c>
      <c r="J45" s="29" t="str">
        <f>IF(I45&lt;1,"",IF($J$11&gt;I45,"R",""))</f>
        <v/>
      </c>
      <c r="K45" s="28" t="str">
        <f>IF(OR('[1]公式予選（TT②）-結果表（貼付）'!A33="DNS",'[1]公式予選（TT②）-結果表（貼付）'!A33="DQ"),"",IFERROR(INDEX('[1]公式予選（TT②）-結果表（貼付）'!$A:$Z,MATCH($B45,'[1]公式予選（TT②）-結果表（貼付）'!$B:$B,0),MATCH('公式予選（TT②）'!K$11,'[1]公式予選（TT②）-結果表（貼付）'!$1:$1,0)),""))</f>
        <v/>
      </c>
      <c r="L45" s="28" t="str">
        <f>IF(OR('[1]公式予選（TT②）-結果表（貼付）'!A33="DNS",'[1]公式予選（TT②）-結果表（貼付）'!A33="DQ"),"",IFERROR(INDEX('[1]公式予選（TT②）-結果表（貼付）'!$A:$Z,MATCH($B45,'[1]公式予選（TT②）-結果表（貼付）'!$B:$B,0),MATCH('公式予選（TT②）'!L$11,'[1]公式予選（TT②）-結果表（貼付）'!$1:$1,0)),""))</f>
        <v/>
      </c>
      <c r="M45" s="27" t="str">
        <f>IF(OR('[1]公式予選（TT②）-結果表（貼付）'!A33="DNS",'[1]公式予選（TT②）-結果表（貼付）'!A33="DQ"),"",IFERROR(INDEX('[1]公式予選（TT②）-結果表（貼付）'!$A:$Z,MATCH($B45,'[1]公式予選（TT②）-結果表（貼付）'!$B:$B,0),MATCH("In Lap",'[1]公式予選（TT②）-結果表（貼付）'!$1:$1,0))&amp;"/"&amp;INDEX('[1]公式予選（TT②）-結果表（貼付）'!$A:$Z,MATCH($B45,'[1]公式予選（TT②）-結果表（貼付）'!$B:$B,0),MATCH("Laps",'[1]公式予選（TT②）-結果表（貼付）'!$1:$1,0)),""))</f>
        <v/>
      </c>
      <c r="N45" s="7"/>
      <c r="O45" s="5"/>
      <c r="P45" s="5"/>
      <c r="Q45" s="6" t="str">
        <f>IF(IFERROR(INDEX('[1]公式予選（TT②）-結果表（貼付）'!$A:$Z,MATCH($B45,'[1]公式予選（TT②）-結果表（貼付）'!$B:$B,0),MATCH(Q$11,'[1]公式予選（TT②）-結果表（貼付）'!$1:$1,0)),"")=0,"",IFERROR(INDEX('[1]公式予選（TT②）-結果表（貼付）'!$A:$Z,MATCH($B45,'[1]公式予選（TT②）-結果表（貼付）'!$B:$B,0),MATCH(Q$11,'[1]公式予選（TT②）-結果表（貼付）'!$1:$1,0)),""))</f>
        <v/>
      </c>
      <c r="R45" s="6" t="str">
        <f>IF(Q45="","",COUNTIF($Q$13:Q45,"&lt;&gt;"&amp;""))</f>
        <v/>
      </c>
      <c r="S45" s="6" t="str">
        <f>IFERROR(RANK(R45,$R$13:$R$48,1),"")</f>
        <v/>
      </c>
      <c r="T45" s="6" t="str">
        <f>IF(IFERROR(INDEX('[1]公式予選（TT②）-結果表（貼付）'!$A:$Z,MATCH($A45,'[1]公式予選（TT②）-結果表（貼付）'!$A:$A,0),MATCH(T$11,'[1]公式予選（TT②）-結果表（貼付）'!$1:$1,0)),"")=0,"",IFERROR(INDEX('[1]公式予選（TT②）-結果表（貼付）'!$A:$Z,MATCH($A45,'[1]公式予選（TT②）-結果表（貼付）'!$A:$A,0),MATCH(T$11,'[1]公式予選（TT②）-結果表（貼付）'!$1:$1,0)),""))</f>
        <v/>
      </c>
      <c r="U45" s="5"/>
      <c r="V45" s="5"/>
    </row>
    <row r="46" spans="1:22" ht="12.75" customHeight="1" x14ac:dyDescent="0.15">
      <c r="A46" s="37" t="str">
        <f>IF(OR('[1]公式予選（TT②）-結果表（貼付）'!A34="DNF",'[1]公式予選（TT②）-結果表（貼付）'!A34="DNS",'[1]公式予選（TT②）-結果表（貼付）'!A34="DQ"),'[1]公式予選（TT②）-結果表（貼付）'!A34,IF(MAX('[1]公式予選（TT②）-結果表（貼付）'!$A:$A)&gt;A45,A45+1,""))</f>
        <v/>
      </c>
      <c r="B46" s="36" t="str">
        <f>IFERROR(INDEX('[1]公式予選（TT②）-結果表（貼付）'!A34:$V$50,MATCH($A46,'[1]公式予選（TT②）-結果表（貼付）'!A34:$A$50,0),MATCH('公式予選（TT②）'!B$11,'[1]公式予選（TT②）-結果表（貼付）'!$1:$1,0)),"")</f>
        <v/>
      </c>
      <c r="C46" s="36"/>
      <c r="D46" s="35"/>
      <c r="E46" s="34" t="str">
        <f>IFERROR(INDEX('[1]公式予選（TT②）-結果表（貼付）'!$A:$Z,MATCH($B46,'[1]公式予選（TT②）-結果表（貼付）'!$B:$B,0),MATCH('公式予選（TT②）'!E$11,'[1]公式予選（TT②）-結果表（貼付）'!$1:$1,0)),"")</f>
        <v/>
      </c>
      <c r="F46" s="33" t="str">
        <f>IFERROR(INDEX('[1]公式予選（TT②）-結果表（貼付）'!$A:$Z,MATCH($B46,'[1]公式予選（TT②）-結果表（貼付）'!$B:$B,0),MATCH('公式予選（TT②）'!F$11,'[1]公式予選（TT②）-結果表（貼付）'!$1:$1,0)),"")</f>
        <v/>
      </c>
      <c r="G46" s="32" t="str">
        <f>IFERROR(INDEX('[1]公式予選（TT②）-結果表（貼付）'!$A:$Z,MATCH($B46,'[1]公式予選（TT②）-結果表（貼付）'!$B:$B,0),MATCH('公式予選（TT②）'!G$11,'[1]公式予選（TT②）-結果表（貼付）'!$1:$1,0)),"")</f>
        <v/>
      </c>
      <c r="H46" s="31" t="str">
        <f>IFERROR(INDEX('[1]公式予選（TT②）-結果表（貼付）'!$A:$Z,MATCH($B46,'[1]公式予選（TT②）-結果表（貼付）'!$B:$B,0),MATCH('公式予選（TT②）'!H$11,'[1]公式予選（TT②）-結果表（貼付）'!$1:$1,0)),"")</f>
        <v/>
      </c>
      <c r="I46" s="30" t="str">
        <f>IF(A46="DNS","ｽﾀｰﾄ出来ず",IF(A46="DQ","失　格",IFERROR(INDEX('[1]公式予選（TT②）-結果表（貼付）'!$A:$Z,MATCH($B46,'[1]公式予選（TT②）-結果表（貼付）'!$B:$B,0),MATCH('公式予選（TT②）'!I$11,'[1]公式予選（TT②）-結果表（貼付）'!$1:$1,0)),"")))</f>
        <v/>
      </c>
      <c r="J46" s="29" t="str">
        <f>IF(I46&lt;1,"",IF($J$11&gt;I46,"R",""))</f>
        <v/>
      </c>
      <c r="K46" s="28" t="str">
        <f>IF(OR('[1]公式予選（TT②）-結果表（貼付）'!A34="DNS",'[1]公式予選（TT②）-結果表（貼付）'!A34="DQ"),"",IFERROR(INDEX('[1]公式予選（TT②）-結果表（貼付）'!$A:$Z,MATCH($B46,'[1]公式予選（TT②）-結果表（貼付）'!$B:$B,0),MATCH('公式予選（TT②）'!K$11,'[1]公式予選（TT②）-結果表（貼付）'!$1:$1,0)),""))</f>
        <v/>
      </c>
      <c r="L46" s="28" t="str">
        <f>IF(OR('[1]公式予選（TT②）-結果表（貼付）'!A34="DNS",'[1]公式予選（TT②）-結果表（貼付）'!A34="DQ"),"",IFERROR(INDEX('[1]公式予選（TT②）-結果表（貼付）'!$A:$Z,MATCH($B46,'[1]公式予選（TT②）-結果表（貼付）'!$B:$B,0),MATCH('公式予選（TT②）'!L$11,'[1]公式予選（TT②）-結果表（貼付）'!$1:$1,0)),""))</f>
        <v/>
      </c>
      <c r="M46" s="27" t="str">
        <f>IF(OR('[1]公式予選（TT②）-結果表（貼付）'!A34="DNS",'[1]公式予選（TT②）-結果表（貼付）'!A34="DQ"),"",IFERROR(INDEX('[1]公式予選（TT②）-結果表（貼付）'!$A:$Z,MATCH($B46,'[1]公式予選（TT②）-結果表（貼付）'!$B:$B,0),MATCH("In Lap",'[1]公式予選（TT②）-結果表（貼付）'!$1:$1,0))&amp;"/"&amp;INDEX('[1]公式予選（TT②）-結果表（貼付）'!$A:$Z,MATCH($B46,'[1]公式予選（TT②）-結果表（貼付）'!$B:$B,0),MATCH("Laps",'[1]公式予選（TT②）-結果表（貼付）'!$1:$1,0)),""))</f>
        <v/>
      </c>
      <c r="N46" s="7"/>
      <c r="O46" s="5"/>
      <c r="P46" s="5"/>
      <c r="Q46" s="6" t="str">
        <f>IF(IFERROR(INDEX('[1]公式予選（TT②）-結果表（貼付）'!$A:$Z,MATCH($B46,'[1]公式予選（TT②）-結果表（貼付）'!$B:$B,0),MATCH(Q$11,'[1]公式予選（TT②）-結果表（貼付）'!$1:$1,0)),"")=0,"",IFERROR(INDEX('[1]公式予選（TT②）-結果表（貼付）'!$A:$Z,MATCH($B46,'[1]公式予選（TT②）-結果表（貼付）'!$B:$B,0),MATCH(Q$11,'[1]公式予選（TT②）-結果表（貼付）'!$1:$1,0)),""))</f>
        <v/>
      </c>
      <c r="R46" s="6" t="str">
        <f>IF(Q46="","",COUNTIF($Q$13:Q46,"&lt;&gt;"&amp;""))</f>
        <v/>
      </c>
      <c r="S46" s="6" t="str">
        <f>IFERROR(RANK(R46,$R$13:$R$48,1),"")</f>
        <v/>
      </c>
      <c r="T46" s="6" t="str">
        <f>IF(IFERROR(INDEX('[1]公式予選（TT②）-結果表（貼付）'!$A:$Z,MATCH($A46,'[1]公式予選（TT②）-結果表（貼付）'!$A:$A,0),MATCH(T$11,'[1]公式予選（TT②）-結果表（貼付）'!$1:$1,0)),"")=0,"",IFERROR(INDEX('[1]公式予選（TT②）-結果表（貼付）'!$A:$Z,MATCH($A46,'[1]公式予選（TT②）-結果表（貼付）'!$A:$A,0),MATCH(T$11,'[1]公式予選（TT②）-結果表（貼付）'!$1:$1,0)),""))</f>
        <v/>
      </c>
      <c r="U46" s="5"/>
      <c r="V46" s="5"/>
    </row>
    <row r="47" spans="1:22" ht="12.75" customHeight="1" x14ac:dyDescent="0.15">
      <c r="A47" s="37" t="str">
        <f>IF(OR('[1]公式予選（TT②）-結果表（貼付）'!A35="DNF",'[1]公式予選（TT②）-結果表（貼付）'!A35="DNS",'[1]公式予選（TT②）-結果表（貼付）'!A35="DQ"),'[1]公式予選（TT②）-結果表（貼付）'!A35,IF(MAX('[1]公式予選（TT②）-結果表（貼付）'!$A:$A)&gt;A46,A46+1,""))</f>
        <v/>
      </c>
      <c r="B47" s="36" t="str">
        <f>IFERROR(INDEX('[1]公式予選（TT②）-結果表（貼付）'!A35:$V$50,MATCH($A47,'[1]公式予選（TT②）-結果表（貼付）'!A35:$A$50,0),MATCH('公式予選（TT②）'!B$11,'[1]公式予選（TT②）-結果表（貼付）'!$1:$1,0)),"")</f>
        <v/>
      </c>
      <c r="C47" s="36"/>
      <c r="D47" s="35"/>
      <c r="E47" s="34" t="str">
        <f>IFERROR(INDEX('[1]公式予選（TT②）-結果表（貼付）'!$A:$Z,MATCH($B47,'[1]公式予選（TT②）-結果表（貼付）'!$B:$B,0),MATCH('公式予選（TT②）'!E$11,'[1]公式予選（TT②）-結果表（貼付）'!$1:$1,0)),"")</f>
        <v/>
      </c>
      <c r="F47" s="33" t="str">
        <f>IFERROR(INDEX('[1]公式予選（TT②）-結果表（貼付）'!$A:$Z,MATCH($B47,'[1]公式予選（TT②）-結果表（貼付）'!$B:$B,0),MATCH('公式予選（TT②）'!F$11,'[1]公式予選（TT②）-結果表（貼付）'!$1:$1,0)),"")</f>
        <v/>
      </c>
      <c r="G47" s="32" t="str">
        <f>IFERROR(INDEX('[1]公式予選（TT②）-結果表（貼付）'!$A:$Z,MATCH($B47,'[1]公式予選（TT②）-結果表（貼付）'!$B:$B,0),MATCH('公式予選（TT②）'!G$11,'[1]公式予選（TT②）-結果表（貼付）'!$1:$1,0)),"")</f>
        <v/>
      </c>
      <c r="H47" s="31" t="str">
        <f>IFERROR(INDEX('[1]公式予選（TT②）-結果表（貼付）'!$A:$Z,MATCH($B47,'[1]公式予選（TT②）-結果表（貼付）'!$B:$B,0),MATCH('公式予選（TT②）'!H$11,'[1]公式予選（TT②）-結果表（貼付）'!$1:$1,0)),"")</f>
        <v/>
      </c>
      <c r="I47" s="30" t="str">
        <f>IF(A47="DNS","ｽﾀｰﾄ出来ず",IF(A47="DQ","失　格",IFERROR(INDEX('[1]公式予選（TT②）-結果表（貼付）'!$A:$Z,MATCH($B47,'[1]公式予選（TT②）-結果表（貼付）'!$B:$B,0),MATCH('公式予選（TT②）'!I$11,'[1]公式予選（TT②）-結果表（貼付）'!$1:$1,0)),"")))</f>
        <v/>
      </c>
      <c r="J47" s="29" t="str">
        <f>IF(I47&lt;1,"",IF($J$11&gt;I47,"R",""))</f>
        <v/>
      </c>
      <c r="K47" s="28" t="str">
        <f>IF(OR('[1]公式予選（TT②）-結果表（貼付）'!A35="DNS",'[1]公式予選（TT②）-結果表（貼付）'!A35="DQ"),"",IFERROR(INDEX('[1]公式予選（TT②）-結果表（貼付）'!$A:$Z,MATCH($B47,'[1]公式予選（TT②）-結果表（貼付）'!$B:$B,0),MATCH('公式予選（TT②）'!K$11,'[1]公式予選（TT②）-結果表（貼付）'!$1:$1,0)),""))</f>
        <v/>
      </c>
      <c r="L47" s="28" t="str">
        <f>IF(OR('[1]公式予選（TT②）-結果表（貼付）'!A35="DNS",'[1]公式予選（TT②）-結果表（貼付）'!A35="DQ"),"",IFERROR(INDEX('[1]公式予選（TT②）-結果表（貼付）'!$A:$Z,MATCH($B47,'[1]公式予選（TT②）-結果表（貼付）'!$B:$B,0),MATCH('公式予選（TT②）'!L$11,'[1]公式予選（TT②）-結果表（貼付）'!$1:$1,0)),""))</f>
        <v/>
      </c>
      <c r="M47" s="27" t="str">
        <f>IF(OR('[1]公式予選（TT②）-結果表（貼付）'!A35="DNS",'[1]公式予選（TT②）-結果表（貼付）'!A35="DQ"),"",IFERROR(INDEX('[1]公式予選（TT②）-結果表（貼付）'!$A:$Z,MATCH($B47,'[1]公式予選（TT②）-結果表（貼付）'!$B:$B,0),MATCH("In Lap",'[1]公式予選（TT②）-結果表（貼付）'!$1:$1,0))&amp;"/"&amp;INDEX('[1]公式予選（TT②）-結果表（貼付）'!$A:$Z,MATCH($B47,'[1]公式予選（TT②）-結果表（貼付）'!$B:$B,0),MATCH("Laps",'[1]公式予選（TT②）-結果表（貼付）'!$1:$1,0)),""))</f>
        <v/>
      </c>
      <c r="N47" s="7"/>
      <c r="O47" s="5"/>
      <c r="P47" s="5"/>
      <c r="Q47" s="6"/>
      <c r="R47" s="6"/>
      <c r="S47" s="6"/>
      <c r="T47" s="6"/>
      <c r="U47" s="5"/>
      <c r="V47" s="5"/>
    </row>
    <row r="48" spans="1:22" ht="12.75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8"/>
      <c r="L48" s="28"/>
      <c r="M48" s="27"/>
      <c r="N48" s="7"/>
      <c r="O48" s="5"/>
      <c r="P48" s="5"/>
      <c r="Q48" s="6"/>
      <c r="R48" s="6"/>
      <c r="S48" s="6"/>
      <c r="T48" s="6"/>
      <c r="U48" s="5"/>
      <c r="V48" s="5"/>
    </row>
    <row r="49" spans="1:22" ht="2.1" customHeight="1" x14ac:dyDescent="0.15">
      <c r="A49" s="37"/>
      <c r="B49" s="36"/>
      <c r="C49" s="36"/>
      <c r="D49" s="35"/>
      <c r="E49" s="34"/>
      <c r="F49" s="33"/>
      <c r="G49" s="32"/>
      <c r="H49" s="31"/>
      <c r="I49" s="30"/>
      <c r="J49" s="29"/>
      <c r="K49" s="28"/>
      <c r="L49" s="28"/>
      <c r="M49" s="27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8"/>
      <c r="L50" s="28"/>
      <c r="M50" s="27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customHeight="1" x14ac:dyDescent="0.15">
      <c r="A52" s="22" t="str">
        <f>IF(A53="","","ﾍﾟﾅﾙﾃｨ")</f>
        <v/>
      </c>
      <c r="B52" s="25"/>
      <c r="C52" s="25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3"/>
      <c r="P52" s="6"/>
      <c r="Q52" s="6"/>
      <c r="R52" s="6"/>
      <c r="S52" s="6"/>
      <c r="T52" s="6"/>
      <c r="U52" s="6"/>
      <c r="V52" s="6"/>
    </row>
    <row r="53" spans="1:22" s="19" customFormat="1" ht="12.75" customHeight="1" x14ac:dyDescent="0.15">
      <c r="A53" s="26" t="str">
        <f>IF(MAX(R13:R48)&lt;1,"",1)</f>
        <v/>
      </c>
      <c r="B53" s="19" t="str">
        <f>IF(A53="","","No."&amp;INDEX($A$11:$V$48,MATCH($A53,$S$11:$S$48,0),MATCH("No.",$11:$11,0)))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3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4" t="str">
        <f>IF(A53&lt;COUNTIF($S$12:$S$48,"&gt;"&amp;0),A53+1,"")</f>
        <v/>
      </c>
      <c r="B54" s="19" t="str">
        <f>IF(A54="","","No."&amp;INDEX($A$11:$V$48,MATCH($A54,$S$11:$S$48,0),MATCH("No.",$11:$11,0)))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3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4" t="str">
        <f>IF(A54&lt;COUNTIF($S$12:$S$48,"&gt;"&amp;0),A54+1,"")</f>
        <v/>
      </c>
      <c r="B55" s="19" t="str">
        <f>IF(A55="","","No."&amp;INDEX($A$11:$V$48,MATCH($A55,$S$11:$S$48,0),MATCH("No.",$11:$11,0)))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3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4" t="str">
        <f>IF(A55&lt;COUNTIF($S$12:$S$48,"&gt;"&amp;0),A55+1,"")</f>
        <v/>
      </c>
      <c r="B56" s="19" t="str">
        <f>IF(A56="","","No."&amp;INDEX($A$11:$V$48,MATCH($A56,$S$11:$S$48,0),MATCH("No.",$11:$11,0)))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3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4" t="str">
        <f>IF(A56&lt;COUNTIF($S$12:$S$48,"&gt;"&amp;0),A56+1,"")</f>
        <v/>
      </c>
      <c r="B57" s="19" t="str">
        <f>IF(A57="","","No."&amp;INDEX($A$11:$V$48,MATCH($A57,$S$11:$S$48,0),MATCH("No.",$11:$11,0)))</f>
        <v/>
      </c>
      <c r="D57" s="25"/>
      <c r="E57" s="7"/>
      <c r="F57" s="7"/>
      <c r="G57" s="7"/>
      <c r="H57" s="9"/>
      <c r="I57" s="7"/>
      <c r="J57" s="8"/>
      <c r="K57" s="7"/>
      <c r="L57" s="7"/>
      <c r="M57" s="7"/>
      <c r="N57" s="10"/>
      <c r="O57" s="23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4" t="str">
        <f>IF(A57&lt;COUNTIF($S$12:$S$48,"&gt;"&amp;0),A57+1,"")</f>
        <v/>
      </c>
      <c r="B58" s="19" t="str">
        <f>IF(A58="","","No."&amp;INDEX($A$11:$V$48,MATCH($A58,$S$11:$S$48,0),MATCH("No.",$11:$11,0)))</f>
        <v/>
      </c>
      <c r="D58" s="25"/>
      <c r="E58" s="7"/>
      <c r="F58" s="7"/>
      <c r="G58" s="7"/>
      <c r="H58" s="9"/>
      <c r="I58" s="7"/>
      <c r="J58" s="8"/>
      <c r="K58" s="7"/>
      <c r="L58" s="7"/>
      <c r="M58" s="7"/>
      <c r="N58" s="10"/>
      <c r="O58" s="23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4" t="str">
        <f>IF(A58&lt;COUNTIF($S$12:$S$48,"&gt;"&amp;0),A58+1,"")</f>
        <v/>
      </c>
      <c r="B59" s="19" t="str">
        <f>IF(A59="","","No."&amp;INDEX($A$11:$V$48,MATCH($A59,$S$11:$S$48,0),MATCH("No.",$11:$11,0)))</f>
        <v/>
      </c>
      <c r="D59" s="25"/>
      <c r="E59" s="7"/>
      <c r="F59" s="7"/>
      <c r="G59" s="7"/>
      <c r="H59" s="9"/>
      <c r="I59" s="7"/>
      <c r="J59" s="8"/>
      <c r="K59" s="7"/>
      <c r="L59" s="7"/>
      <c r="M59" s="7"/>
      <c r="N59" s="10"/>
      <c r="O59" s="23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4" t="str">
        <f>IF(A59&lt;COUNTIF($S$12:$S$48,"&gt;"&amp;0),A59+1,"")</f>
        <v/>
      </c>
      <c r="B60" s="19" t="str">
        <f>IF(A60="","","No."&amp;INDEX($A$11:$V$48,MATCH($A60,$S$11:$S$48,0),MATCH("No.",$11:$11,0)))</f>
        <v/>
      </c>
      <c r="D60" s="25"/>
      <c r="E60" s="7"/>
      <c r="F60" s="7"/>
      <c r="G60" s="7"/>
      <c r="H60" s="9"/>
      <c r="I60" s="7"/>
      <c r="J60" s="8"/>
      <c r="K60" s="7"/>
      <c r="L60" s="7"/>
      <c r="M60" s="7"/>
      <c r="N60" s="10"/>
      <c r="O60" s="23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4" t="str">
        <f>IF(A60&lt;COUNTIF($S$12:$S$48,"&gt;"&amp;0),A60+1,"")</f>
        <v/>
      </c>
      <c r="B61" s="19" t="str">
        <f>IF(A61="","","No."&amp;INDEX($A$11:$V$48,MATCH($A61,$S$11:$S$48,0),MATCH("No.",$11:$11,0)))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3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4" t="str">
        <f>IF(A61&lt;COUNTIF($S$12:$S$48,"&gt;"&amp;0),A61+1,"")</f>
        <v/>
      </c>
      <c r="B62" s="19" t="str">
        <f>IF(A62="","","No."&amp;INDEX($A$11:$V$48,MATCH($A62,$S$11:$S$48,0),MATCH("No.",$11:$11,0)))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3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4" t="str">
        <f>IF(A62&lt;COUNTIF($S$12:$S$48,"&gt;"&amp;0),A62+1,"")</f>
        <v/>
      </c>
      <c r="B63" s="19" t="str">
        <f>IF(A63="","","No."&amp;INDEX($A$11:$V$48,MATCH($A63,$S$11:$S$48,0),MATCH("No.",$11:$11,0)))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3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8" t="str">
        <f>"競技委員長 ："&amp;" "&amp;[1]各種設定!$D$22</f>
        <v>競技委員長 ： Toshiaki KUBOTA</v>
      </c>
      <c r="G64" s="1"/>
      <c r="H64" s="7"/>
      <c r="I64" s="7" t="str">
        <f>"計時委員長 ："&amp;" "&amp;[1]各種設定!$D$24</f>
        <v>計時委員長 ： Tsutomu HAYAKAWA</v>
      </c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15"/>
      <c r="B68" s="15"/>
      <c r="C68" s="15"/>
      <c r="D68" s="15"/>
      <c r="E68" s="15"/>
      <c r="F68" s="15"/>
      <c r="G68" s="15"/>
      <c r="H68" s="18"/>
      <c r="I68" s="17"/>
      <c r="J68" s="16"/>
      <c r="K68" s="15"/>
      <c r="L68" s="15"/>
      <c r="M68" s="15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1"/>
      <c r="B69" s="11"/>
      <c r="C69" s="11"/>
      <c r="D69" s="11"/>
      <c r="E69" s="11"/>
      <c r="F69" s="11"/>
      <c r="G69" s="11"/>
      <c r="H69" s="14"/>
      <c r="I69" s="13"/>
      <c r="J69" s="12"/>
      <c r="K69" s="11"/>
      <c r="L69" s="11"/>
      <c r="M69" s="11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9"/>
      <c r="I70" s="10"/>
      <c r="J70" s="8"/>
      <c r="K70" s="7"/>
      <c r="L70" s="7"/>
      <c r="M70" s="7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1.25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7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</sheetData>
  <mergeCells count="1">
    <mergeCell ref="K6:L6"/>
  </mergeCells>
  <phoneticPr fontId="1"/>
  <conditionalFormatting sqref="A13:A31 A33:A43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4"/>
  <sheetViews>
    <sheetView zoomScaleNormal="100" workbookViewId="0">
      <selection activeCell="A10" sqref="A10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0"/>
      <c r="B6" s="7"/>
      <c r="C6" s="7"/>
      <c r="D6" s="7"/>
      <c r="E6" s="7"/>
      <c r="F6" s="7"/>
      <c r="G6" s="7"/>
      <c r="H6" s="9"/>
      <c r="K6" s="59">
        <v>44877</v>
      </c>
      <c r="L6" s="59"/>
      <c r="M6" s="58" t="s">
        <v>25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57" t="str">
        <f>+[1]各種設定!D2</f>
        <v>2022年 オートバックス全日本カート選手権 OK部門　第9戦/10戦</v>
      </c>
      <c r="B7" s="7"/>
      <c r="C7" s="7"/>
      <c r="D7" s="7"/>
      <c r="E7" s="7"/>
      <c r="F7" s="7"/>
      <c r="G7" s="7"/>
      <c r="H7" s="9"/>
      <c r="J7" s="8"/>
      <c r="K7" s="56" t="s">
        <v>24</v>
      </c>
      <c r="L7" s="56" t="s">
        <v>23</v>
      </c>
      <c r="M7" s="54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56" t="s">
        <v>22</v>
      </c>
      <c r="L8" s="55" t="s">
        <v>21</v>
      </c>
      <c r="M8" s="54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3" t="str">
        <f>+[1]各種設定!D4</f>
        <v>OK</v>
      </c>
      <c r="B9" s="7"/>
      <c r="C9" s="7"/>
      <c r="D9" s="7"/>
      <c r="E9" s="7"/>
      <c r="F9" s="7"/>
      <c r="G9" s="7"/>
      <c r="H9" s="9"/>
      <c r="I9" s="7"/>
      <c r="J9" s="8"/>
      <c r="K9" s="52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1" t="s">
        <v>19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3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49" t="s">
        <v>16</v>
      </c>
      <c r="I11" s="23" t="s">
        <v>15</v>
      </c>
      <c r="J11" s="48">
        <f>VLOOKUP(A9,[1]コースレコード!$A:$G,3,FALSE)</f>
        <v>45.238999999999997</v>
      </c>
      <c r="K11" s="23" t="s">
        <v>14</v>
      </c>
      <c r="L11" s="23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4" t="s">
        <v>9</v>
      </c>
      <c r="B12" s="44" t="s">
        <v>8</v>
      </c>
      <c r="C12" s="44"/>
      <c r="D12" s="44"/>
      <c r="E12" s="47" t="s">
        <v>7</v>
      </c>
      <c r="F12" s="47" t="s">
        <v>6</v>
      </c>
      <c r="G12" s="44" t="s">
        <v>5</v>
      </c>
      <c r="H12" s="46" t="s">
        <v>4</v>
      </c>
      <c r="I12" s="44" t="s">
        <v>3</v>
      </c>
      <c r="J12" s="45"/>
      <c r="K12" s="44" t="s">
        <v>2</v>
      </c>
      <c r="L12" s="44" t="s">
        <v>1</v>
      </c>
      <c r="M12" s="44" t="s">
        <v>0</v>
      </c>
      <c r="N12" s="43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37">
        <v>1</v>
      </c>
      <c r="B13" s="36">
        <f>IFERROR(INDEX('[1]公式予選-総合結果表（貼付）'!A2:$V$49,MATCH($A13,'[1]公式予選-総合結果表（貼付）'!A2:$A$49,0),MATCH('公式予選-総合結果表'!B$11,'[1]公式予選-総合結果表（貼付）'!$1:$1,0)),"")</f>
        <v>89</v>
      </c>
      <c r="C13" s="36"/>
      <c r="D13" s="35"/>
      <c r="E13" s="34" t="str">
        <f>IFERROR(INDEX('[1]公式予選-総合結果表（貼付）'!$A:$Z,MATCH($B13,'[1]公式予選-総合結果表（貼付）'!$B:$B,0),MATCH('公式予選-総合結果表'!E$11,'[1]公式予選-総合結果表（貼付）'!$1:$1,0)),"")</f>
        <v>加藤 大翔</v>
      </c>
      <c r="F13" s="33" t="str">
        <f>IFERROR(INDEX('[1]公式予選-総合結果表（貼付）'!$A:$Z,MATCH($B13,'[1]公式予選-総合結果表（貼付）'!$B:$B,0),MATCH('公式予選-総合結果表'!F$11,'[1]公式予選-総合結果表（貼付）'!$1:$1,0)),"")</f>
        <v>KR/TM</v>
      </c>
      <c r="G13" s="32" t="str">
        <f>IFERROR(INDEX('[1]公式予選-総合結果表（貼付）'!$A:$Z,MATCH($B13,'[1]公式予選-総合結果表（貼付）'!$B:$B,0),MATCH('公式予選-総合結果表'!G$11,'[1]公式予選-総合結果表（貼付）'!$1:$1,0)),"")</f>
        <v>PONOS HIROTEX RACING</v>
      </c>
      <c r="H13" s="31" t="str">
        <f>IFERROR(INDEX('[1]公式予選-総合結果表（貼付）'!$A:$Z,MATCH($B13,'[1]公式予選-総合結果表（貼付）'!$B:$B,0),MATCH('公式予選-総合結果表'!H$11,'[1]公式予選-総合結果表（貼付）'!$1:$1,0)),"")</f>
        <v>YH</v>
      </c>
      <c r="I13" s="30">
        <f>IF(A13="DNS","ｽﾀｰﾄ出来ず",IF(A13="DQ","失　格",IFERROR(INDEX('[1]公式予選-総合結果表（貼付）'!$A:$Z,MATCH($B13,'[1]公式予選-総合結果表（貼付）'!$B:$B,0),MATCH('公式予選-総合結果表'!I$11,'[1]公式予選-総合結果表（貼付）'!$1:$1,0)),"")))</f>
        <v>44.417000000000002</v>
      </c>
      <c r="J13" s="29"/>
      <c r="K13" s="27" t="str">
        <f>ROUND(INDEX('[1]公式予選-総合結果表（貼付）'!$A:$Z,MATCH($B13,'[1]公式予選-総合結果表（貼付）'!$B:$B,0),MATCH("ベスト平均時速",'[1]公式予選-総合結果表（貼付）'!$1:$1,0)),2)&amp;"km/h"</f>
        <v>102.45km/h</v>
      </c>
      <c r="L13" s="27"/>
      <c r="M13" s="27" t="str">
        <f>IF(OR('[1]公式予選-総合結果表（貼付）'!A2="DNS",'[1]公式予選-総合結果表（貼付）'!A2="DQ"),"",IFERROR(INDEX('[1]公式予選-総合結果表（貼付）'!$A:$Z,MATCH($B13,'[1]公式予選-総合結果表（貼付）'!$B:$B,0),MATCH("In Lap",'[1]公式予選-総合結果表（貼付）'!$1:$1,0))&amp;"/"&amp;INDEX('[1]公式予選-総合結果表（貼付）'!$A:$Z,MATCH($B13,'[1]公式予選-総合結果表（貼付）'!$B:$B,0),MATCH("Laps",'[1]公式予選-総合結果表（貼付）'!$1:$1,0)),""))</f>
        <v>4/4</v>
      </c>
      <c r="N13" s="42"/>
      <c r="O13" s="5"/>
      <c r="P13" s="5"/>
      <c r="Q13" s="6" t="str">
        <f>IF(IFERROR(INDEX('[1]公式予選-総合結果表（貼付）'!$A:$Z,MATCH($B13,'[1]公式予選-総合結果表（貼付）'!$B:$B,0),MATCH(Q$11,'[1]公式予選-総合結果表（貼付）'!$1:$1,0)),"")=0,"",IFERROR(INDEX('[1]公式予選-総合結果表（貼付）'!$A:$Z,MATCH($B13,'[1]公式予選-総合結果表（貼付）'!$B:$B,0),MATCH(Q$11,'[1]公式予選-総合結果表（貼付）'!$1:$1,0)),""))</f>
        <v/>
      </c>
      <c r="R13" s="6" t="str">
        <f>IF(Q13="","",COUNTIF($Q$13:Q13,"&lt;&gt;"&amp;""))</f>
        <v/>
      </c>
      <c r="S13" s="6" t="str">
        <f>IFERROR(RANK(R13,$R$13:$R$47,1),"")</f>
        <v/>
      </c>
      <c r="T13" s="6" t="str">
        <f>IF(IFERROR(INDEX('[1]公式予選-総合結果表（貼付）'!$A:$Z,MATCH($A13,'[1]公式予選-総合結果表（貼付）'!$A:$A,0),MATCH(T$11,'[1]公式予選-総合結果表（貼付）'!$1:$1,0)),"")=0,"",IFERROR(INDEX('[1]公式予選-総合結果表（貼付）'!$A:$Z,MATCH($A13,'[1]公式予選-総合結果表（貼付）'!$A:$A,0),MATCH(T$11,'[1]公式予選-総合結果表（貼付）'!$1:$1,0)),""))</f>
        <v/>
      </c>
      <c r="U13" s="5"/>
      <c r="V13" s="5"/>
    </row>
    <row r="14" spans="1:22" ht="12.75" customHeight="1" x14ac:dyDescent="0.15">
      <c r="A14" s="37">
        <f>IF(OR('[1]公式予選-総合結果表（貼付）'!A3="DNF",'[1]公式予選-総合結果表（貼付）'!A3="DNS",'[1]公式予選-総合結果表（貼付）'!A3="DQ"),'[1]公式予選-総合結果表（貼付）'!A3,IF(MAX('[1]公式予選-総合結果表（貼付）'!$A:$A)&gt;A13,A13+1,""))</f>
        <v>2</v>
      </c>
      <c r="B14" s="36">
        <f>IFERROR(INDEX('[1]公式予選-総合結果表（貼付）'!A3:$V$49,MATCH($A14,'[1]公式予選-総合結果表（貼付）'!A3:$A$49,0),MATCH('公式予選-総合結果表'!B$11,'[1]公式予選-総合結果表（貼付）'!$1:$1,0)),"")</f>
        <v>29</v>
      </c>
      <c r="C14" s="36"/>
      <c r="D14" s="35"/>
      <c r="E14" s="34" t="str">
        <f>IFERROR(INDEX('[1]公式予選-総合結果表（貼付）'!$A:$Z,MATCH($B14,'[1]公式予選-総合結果表（貼付）'!$B:$B,0),MATCH('公式予選-総合結果表'!E$11,'[1]公式予選-総合結果表（貼付）'!$1:$1,0)),"")</f>
        <v>三村 壮太郎</v>
      </c>
      <c r="F14" s="33" t="str">
        <f>IFERROR(INDEX('[1]公式予選-総合結果表（貼付）'!$A:$Z,MATCH($B14,'[1]公式予選-総合結果表（貼付）'!$B:$B,0),MATCH('公式予選-総合結果表'!F$11,'[1]公式予選-総合結果表（貼付）'!$1:$1,0)),"")</f>
        <v>Rosa Drago Corse/TM</v>
      </c>
      <c r="G14" s="32" t="str">
        <f>IFERROR(INDEX('[1]公式予選-総合結果表（貼付）'!$A:$Z,MATCH($B14,'[1]公式予選-総合結果表（貼付）'!$B:$B,0),MATCH('公式予選-総合結果表'!G$11,'[1]公式予選-総合結果表（貼付）'!$1:$1,0)),"")</f>
        <v>RosaDragoCorse</v>
      </c>
      <c r="H14" s="31" t="str">
        <f>IFERROR(INDEX('[1]公式予選-総合結果表（貼付）'!$A:$Z,MATCH($B14,'[1]公式予選-総合結果表（貼付）'!$B:$B,0),MATCH('公式予選-総合結果表'!H$11,'[1]公式予選-総合結果表（貼付）'!$1:$1,0)),"")</f>
        <v>BS</v>
      </c>
      <c r="I14" s="30">
        <f>IF(A14="DNS","ｽﾀｰﾄ出来ず",IF(A14="DQ","失　格",IFERROR(INDEX('[1]公式予選-総合結果表（貼付）'!$A:$Z,MATCH($B14,'[1]公式予選-総合結果表（貼付）'!$B:$B,0),MATCH('公式予選-総合結果表'!I$11,'[1]公式予選-総合結果表（貼付）'!$1:$1,0)),"")))</f>
        <v>44.515999999999998</v>
      </c>
      <c r="J14" s="29" t="str">
        <f>IF(I14&lt;1,"",IF($J$11&gt;I14,"R",""))</f>
        <v>R</v>
      </c>
      <c r="K14" s="28">
        <f>IF(OR('[1]公式予選-総合結果表（貼付）'!A3="DNS",'[1]公式予選-総合結果表（貼付）'!A3="DQ"),"",IFERROR(INDEX('[1]公式予選-総合結果表（貼付）'!$A:$Z,MATCH($B14,'[1]公式予選-総合結果表（貼付）'!$B:$B,0),MATCH('公式予選-総合結果表'!K$11,'[1]公式予選-総合結果表（貼付）'!$1:$1,0)),""))</f>
        <v>9.8999999999996646E-2</v>
      </c>
      <c r="L14" s="28">
        <f>IF(OR('[1]公式予選-総合結果表（貼付）'!A3="DNS",'[1]公式予選-総合結果表（貼付）'!A3="DQ"),"",IFERROR(INDEX('[1]公式予選-総合結果表（貼付）'!$A:$Z,MATCH($B14,'[1]公式予選-総合結果表（貼付）'!$B:$B,0),MATCH('公式予選-総合結果表'!L$11,'[1]公式予選-総合結果表（貼付）'!$1:$1,0)),""))</f>
        <v>9.8999999999996646E-2</v>
      </c>
      <c r="M14" s="27" t="str">
        <f>IF(OR('[1]公式予選-総合結果表（貼付）'!A3="DNS",'[1]公式予選-総合結果表（貼付）'!A3="DQ"),"",IFERROR(INDEX('[1]公式予選-総合結果表（貼付）'!$A:$Z,MATCH($B14,'[1]公式予選-総合結果表（貼付）'!$B:$B,0),MATCH("In Lap",'[1]公式予選-総合結果表（貼付）'!$1:$1,0))&amp;"/"&amp;INDEX('[1]公式予選-総合結果表（貼付）'!$A:$Z,MATCH($B14,'[1]公式予選-総合結果表（貼付）'!$B:$B,0),MATCH("Laps",'[1]公式予選-総合結果表（貼付）'!$1:$1,0)),""))</f>
        <v>4/5</v>
      </c>
      <c r="N14" s="42"/>
      <c r="O14" s="5"/>
      <c r="P14" s="5"/>
      <c r="Q14" s="6" t="str">
        <f>IF(IFERROR(INDEX('[1]公式予選-総合結果表（貼付）'!$A:$Z,MATCH($B14,'[1]公式予選-総合結果表（貼付）'!$B:$B,0),MATCH(Q$11,'[1]公式予選-総合結果表（貼付）'!$1:$1,0)),"")=0,"",IFERROR(INDEX('[1]公式予選-総合結果表（貼付）'!$A:$Z,MATCH($B14,'[1]公式予選-総合結果表（貼付）'!$B:$B,0),MATCH(Q$11,'[1]公式予選-総合結果表（貼付）'!$1:$1,0)),""))</f>
        <v/>
      </c>
      <c r="R14" s="6" t="str">
        <f>IF(Q14="","",COUNTIF($Q$13:Q14,"&lt;&gt;"&amp;""))</f>
        <v/>
      </c>
      <c r="S14" s="6" t="str">
        <f>IFERROR(RANK(R14,$R$13:$R$47,1),"")</f>
        <v/>
      </c>
      <c r="T14" s="6" t="str">
        <f>IF(IFERROR(INDEX('[1]公式予選-総合結果表（貼付）'!$A:$Z,MATCH($A14,'[1]公式予選-総合結果表（貼付）'!$A:$A,0),MATCH(T$11,'[1]公式予選-総合結果表（貼付）'!$1:$1,0)),"")=0,"",IFERROR(INDEX('[1]公式予選-総合結果表（貼付）'!$A:$Z,MATCH($A14,'[1]公式予選-総合結果表（貼付）'!$A:$A,0),MATCH(T$11,'[1]公式予選-総合結果表（貼付）'!$1:$1,0)),""))</f>
        <v/>
      </c>
      <c r="U14" s="5"/>
      <c r="V14" s="5"/>
    </row>
    <row r="15" spans="1:22" ht="12.75" customHeight="1" x14ac:dyDescent="0.15">
      <c r="A15" s="37">
        <f>IF(OR('[1]公式予選-総合結果表（貼付）'!A4="DNF",'[1]公式予選-総合結果表（貼付）'!A4="DNS",'[1]公式予選-総合結果表（貼付）'!A4="DQ"),'[1]公式予選-総合結果表（貼付）'!A4,IF(MAX('[1]公式予選-総合結果表（貼付）'!$A:$A)&gt;A14,A14+1,""))</f>
        <v>3</v>
      </c>
      <c r="B15" s="36">
        <f>IFERROR(INDEX('[1]公式予選-総合結果表（貼付）'!A4:$V$49,MATCH($A15,'[1]公式予選-総合結果表（貼付）'!A4:$A$49,0),MATCH('公式予選-総合結果表'!B$11,'[1]公式予選-総合結果表（貼付）'!$1:$1,0)),"")</f>
        <v>18</v>
      </c>
      <c r="C15" s="36"/>
      <c r="D15" s="35"/>
      <c r="E15" s="34" t="str">
        <f>IFERROR(INDEX('[1]公式予選-総合結果表（貼付）'!$A:$Z,MATCH($B15,'[1]公式予選-総合結果表（貼付）'!$B:$B,0),MATCH('公式予選-総合結果表'!E$11,'[1]公式予選-総合結果表（貼付）'!$1:$1,0)),"")</f>
        <v>野澤 勇翔</v>
      </c>
      <c r="F15" s="33" t="str">
        <f>IFERROR(INDEX('[1]公式予選-総合結果表（貼付）'!$A:$Z,MATCH($B15,'[1]公式予選-総合結果表（貼付）'!$B:$B,0),MATCH('公式予選-総合結果表'!F$11,'[1]公式予選-総合結果表（貼付）'!$1:$1,0)),"")</f>
        <v>Birel ART/IAME</v>
      </c>
      <c r="G15" s="32" t="str">
        <f>IFERROR(INDEX('[1]公式予選-総合結果表（貼付）'!$A:$Z,MATCH($B15,'[1]公式予選-総合結果表（貼付）'!$B:$B,0),MATCH('公式予選-総合結果表'!G$11,'[1]公式予選-総合結果表（貼付）'!$1:$1,0)),"")</f>
        <v>bbR.チームエッフェガーラ</v>
      </c>
      <c r="H15" s="31" t="str">
        <f>IFERROR(INDEX('[1]公式予選-総合結果表（貼付）'!$A:$Z,MATCH($B15,'[1]公式予選-総合結果表（貼付）'!$B:$B,0),MATCH('公式予選-総合結果表'!H$11,'[1]公式予選-総合結果表（貼付）'!$1:$1,0)),"")</f>
        <v>BS</v>
      </c>
      <c r="I15" s="30">
        <f>IF(A15="DNS","ｽﾀｰﾄ出来ず",IF(A15="DQ","失　格",IFERROR(INDEX('[1]公式予選-総合結果表（貼付）'!$A:$Z,MATCH($B15,'[1]公式予選-総合結果表（貼付）'!$B:$B,0),MATCH('公式予選-総合結果表'!I$11,'[1]公式予選-総合結果表（貼付）'!$1:$1,0)),"")))</f>
        <v>44.53</v>
      </c>
      <c r="J15" s="29" t="str">
        <f>IF(I15&lt;1,"",IF($J$11&gt;I15,"R",""))</f>
        <v>R</v>
      </c>
      <c r="K15" s="28">
        <f>IF(OR('[1]公式予選-総合結果表（貼付）'!A4="DNS",'[1]公式予選-総合結果表（貼付）'!A4="DQ"),"",IFERROR(INDEX('[1]公式予選-総合結果表（貼付）'!$A:$Z,MATCH($B15,'[1]公式予選-総合結果表（貼付）'!$B:$B,0),MATCH('公式予選-総合結果表'!K$11,'[1]公式予選-総合結果表（貼付）'!$1:$1,0)),""))</f>
        <v>0.11299999999999955</v>
      </c>
      <c r="L15" s="28">
        <f>IF(OR('[1]公式予選-総合結果表（貼付）'!A4="DNS",'[1]公式予選-総合結果表（貼付）'!A4="DQ"),"",IFERROR(INDEX('[1]公式予選-総合結果表（貼付）'!$A:$Z,MATCH($B15,'[1]公式予選-総合結果表（貼付）'!$B:$B,0),MATCH('公式予選-総合結果表'!L$11,'[1]公式予選-総合結果表（貼付）'!$1:$1,0)),""))</f>
        <v>1.4000000000002899E-2</v>
      </c>
      <c r="M15" s="27" t="str">
        <f>IF(OR('[1]公式予選-総合結果表（貼付）'!A4="DNS",'[1]公式予選-総合結果表（貼付）'!A4="DQ"),"",IFERROR(INDEX('[1]公式予選-総合結果表（貼付）'!$A:$Z,MATCH($B15,'[1]公式予選-総合結果表（貼付）'!$B:$B,0),MATCH("In Lap",'[1]公式予選-総合結果表（貼付）'!$1:$1,0))&amp;"/"&amp;INDEX('[1]公式予選-総合結果表（貼付）'!$A:$Z,MATCH($B15,'[1]公式予選-総合結果表（貼付）'!$B:$B,0),MATCH("Laps",'[1]公式予選-総合結果表（貼付）'!$1:$1,0)),""))</f>
        <v>5/5</v>
      </c>
      <c r="N15" s="42"/>
      <c r="O15" s="5"/>
      <c r="P15" s="5"/>
      <c r="Q15" s="6" t="str">
        <f>IF(IFERROR(INDEX('[1]公式予選-総合結果表（貼付）'!$A:$Z,MATCH($B15,'[1]公式予選-総合結果表（貼付）'!$B:$B,0),MATCH(Q$11,'[1]公式予選-総合結果表（貼付）'!$1:$1,0)),"")=0,"",IFERROR(INDEX('[1]公式予選-総合結果表（貼付）'!$A:$Z,MATCH($B15,'[1]公式予選-総合結果表（貼付）'!$B:$B,0),MATCH(Q$11,'[1]公式予選-総合結果表（貼付）'!$1:$1,0)),""))</f>
        <v/>
      </c>
      <c r="R15" s="6" t="str">
        <f>IF(Q15="","",COUNTIF($Q$13:Q15,"&lt;&gt;"&amp;""))</f>
        <v/>
      </c>
      <c r="S15" s="6" t="str">
        <f>IFERROR(RANK(R15,$R$13:$R$47,1),"")</f>
        <v/>
      </c>
      <c r="T15" s="6" t="str">
        <f>IF(IFERROR(INDEX('[1]公式予選-総合結果表（貼付）'!$A:$Z,MATCH($A15,'[1]公式予選-総合結果表（貼付）'!$A:$A,0),MATCH(T$11,'[1]公式予選-総合結果表（貼付）'!$1:$1,0)),"")=0,"",IFERROR(INDEX('[1]公式予選-総合結果表（貼付）'!$A:$Z,MATCH($A15,'[1]公式予選-総合結果表（貼付）'!$A:$A,0),MATCH(T$11,'[1]公式予選-総合結果表（貼付）'!$1:$1,0)),""))</f>
        <v/>
      </c>
      <c r="U15" s="5"/>
      <c r="V15" s="5"/>
    </row>
    <row r="16" spans="1:22" ht="12.75" customHeight="1" x14ac:dyDescent="0.15">
      <c r="A16" s="37">
        <f>IF(OR('[1]公式予選-総合結果表（貼付）'!A5="DNF",'[1]公式予選-総合結果表（貼付）'!A5="DNS",'[1]公式予選-総合結果表（貼付）'!A5="DQ"),'[1]公式予選-総合結果表（貼付）'!A5,IF(MAX('[1]公式予選-総合結果表（貼付）'!$A:$A)&gt;A15,A15+1,""))</f>
        <v>4</v>
      </c>
      <c r="B16" s="36">
        <f>IFERROR(INDEX('[1]公式予選-総合結果表（貼付）'!A5:$V$49,MATCH($A16,'[1]公式予選-総合結果表（貼付）'!A5:$A$49,0),MATCH('公式予選-総合結果表'!B$11,'[1]公式予選-総合結果表（貼付）'!$1:$1,0)),"")</f>
        <v>34</v>
      </c>
      <c r="C16" s="36"/>
      <c r="D16" s="35"/>
      <c r="E16" s="34" t="str">
        <f>IFERROR(INDEX('[1]公式予選-総合結果表（貼付）'!$A:$Z,MATCH($B16,'[1]公式予選-総合結果表（貼付）'!$B:$B,0),MATCH('公式予選-総合結果表'!E$11,'[1]公式予選-総合結果表（貼付）'!$1:$1,0)),"")</f>
        <v>清水 啓伸</v>
      </c>
      <c r="F16" s="33" t="str">
        <f>IFERROR(INDEX('[1]公式予選-総合結果表（貼付）'!$A:$Z,MATCH($B16,'[1]公式予選-総合結果表（貼付）'!$B:$B,0),MATCH('公式予選-総合結果表'!F$11,'[1]公式予選-総合結果表（貼付）'!$1:$1,0)),"")</f>
        <v>Drago CORSE/TM</v>
      </c>
      <c r="G16" s="32" t="str">
        <f>IFERROR(INDEX('[1]公式予選-総合結果表（貼付）'!$A:$Z,MATCH($B16,'[1]公式予選-総合結果表（貼付）'!$B:$B,0),MATCH('公式予選-総合結果表'!G$11,'[1]公式予選-総合結果表（貼付）'!$1:$1,0)),"")</f>
        <v>DragoCORSE</v>
      </c>
      <c r="H16" s="31" t="str">
        <f>IFERROR(INDEX('[1]公式予選-総合結果表（貼付）'!$A:$Z,MATCH($B16,'[1]公式予選-総合結果表（貼付）'!$B:$B,0),MATCH('公式予選-総合結果表'!H$11,'[1]公式予選-総合結果表（貼付）'!$1:$1,0)),"")</f>
        <v>BS</v>
      </c>
      <c r="I16" s="30">
        <f>IF(A16="DNS","ｽﾀｰﾄ出来ず",IF(A16="DQ","失　格",IFERROR(INDEX('[1]公式予選-総合結果表（貼付）'!$A:$Z,MATCH($B16,'[1]公式予選-総合結果表（貼付）'!$B:$B,0),MATCH('公式予選-総合結果表'!I$11,'[1]公式予選-総合結果表（貼付）'!$1:$1,0)),"")))</f>
        <v>44.542999999999999</v>
      </c>
      <c r="J16" s="29" t="str">
        <f>IF(I16&lt;1,"",IF($J$11&gt;I16,"R",""))</f>
        <v>R</v>
      </c>
      <c r="K16" s="28">
        <f>IF(OR('[1]公式予選-総合結果表（貼付）'!A5="DNS",'[1]公式予選-総合結果表（貼付）'!A5="DQ"),"",IFERROR(INDEX('[1]公式予選-総合結果表（貼付）'!$A:$Z,MATCH($B16,'[1]公式予選-総合結果表（貼付）'!$B:$B,0),MATCH('公式予選-総合結果表'!K$11,'[1]公式予選-総合結果表（貼付）'!$1:$1,0)),""))</f>
        <v>0.12599999999999767</v>
      </c>
      <c r="L16" s="28">
        <f>IF(OR('[1]公式予選-総合結果表（貼付）'!A5="DNS",'[1]公式予選-総合結果表（貼付）'!A5="DQ"),"",IFERROR(INDEX('[1]公式予選-総合結果表（貼付）'!$A:$Z,MATCH($B16,'[1]公式予選-総合結果表（貼付）'!$B:$B,0),MATCH('公式予選-総合結果表'!L$11,'[1]公式予選-総合結果表（貼付）'!$1:$1,0)),""))</f>
        <v>1.2999999999998124E-2</v>
      </c>
      <c r="M16" s="27" t="str">
        <f>IF(OR('[1]公式予選-総合結果表（貼付）'!A5="DNS",'[1]公式予選-総合結果表（貼付）'!A5="DQ"),"",IFERROR(INDEX('[1]公式予選-総合結果表（貼付）'!$A:$Z,MATCH($B16,'[1]公式予選-総合結果表（貼付）'!$B:$B,0),MATCH("In Lap",'[1]公式予選-総合結果表（貼付）'!$1:$1,0))&amp;"/"&amp;INDEX('[1]公式予選-総合結果表（貼付）'!$A:$Z,MATCH($B16,'[1]公式予選-総合結果表（貼付）'!$B:$B,0),MATCH("Laps",'[1]公式予選-総合結果表（貼付）'!$1:$1,0)),""))</f>
        <v>5/5</v>
      </c>
      <c r="N16" s="42"/>
      <c r="O16" s="5"/>
      <c r="P16" s="5"/>
      <c r="Q16" s="6" t="str">
        <f>IF(IFERROR(INDEX('[1]公式予選-総合結果表（貼付）'!$A:$Z,MATCH($B16,'[1]公式予選-総合結果表（貼付）'!$B:$B,0),MATCH(Q$11,'[1]公式予選-総合結果表（貼付）'!$1:$1,0)),"")=0,"",IFERROR(INDEX('[1]公式予選-総合結果表（貼付）'!$A:$Z,MATCH($B16,'[1]公式予選-総合結果表（貼付）'!$B:$B,0),MATCH(Q$11,'[1]公式予選-総合結果表（貼付）'!$1:$1,0)),""))</f>
        <v/>
      </c>
      <c r="R16" s="6" t="str">
        <f>IF(Q16="","",COUNTIF($Q$13:Q16,"&lt;&gt;"&amp;""))</f>
        <v/>
      </c>
      <c r="S16" s="6" t="str">
        <f>IFERROR(RANK(R16,$R$13:$R$47,1),"")</f>
        <v/>
      </c>
      <c r="T16" s="6" t="str">
        <f>IF(IFERROR(INDEX('[1]公式予選-総合結果表（貼付）'!$A:$Z,MATCH($A16,'[1]公式予選-総合結果表（貼付）'!$A:$A,0),MATCH(T$11,'[1]公式予選-総合結果表（貼付）'!$1:$1,0)),"")=0,"",IFERROR(INDEX('[1]公式予選-総合結果表（貼付）'!$A:$Z,MATCH($A16,'[1]公式予選-総合結果表（貼付）'!$A:$A,0),MATCH(T$11,'[1]公式予選-総合結果表（貼付）'!$1:$1,0)),""))</f>
        <v/>
      </c>
      <c r="U16" s="5"/>
      <c r="V16" s="5"/>
    </row>
    <row r="17" spans="1:22" ht="12.75" customHeight="1" x14ac:dyDescent="0.15">
      <c r="A17" s="37">
        <f>IF(OR('[1]公式予選-総合結果表（貼付）'!A6="DNF",'[1]公式予選-総合結果表（貼付）'!A6="DNS",'[1]公式予選-総合結果表（貼付）'!A6="DQ"),'[1]公式予選-総合結果表（貼付）'!A6,IF(MAX('[1]公式予選-総合結果表（貼付）'!$A:$A)&gt;A16,A16+1,""))</f>
        <v>5</v>
      </c>
      <c r="B17" s="36">
        <f>IFERROR(INDEX('[1]公式予選-総合結果表（貼付）'!A6:$V$49,MATCH($A17,'[1]公式予選-総合結果表（貼付）'!A6:$A$49,0),MATCH('公式予選-総合結果表'!B$11,'[1]公式予選-総合結果表（貼付）'!$1:$1,0)),"")</f>
        <v>1</v>
      </c>
      <c r="C17" s="36"/>
      <c r="D17" s="35"/>
      <c r="E17" s="34" t="str">
        <f>IFERROR(INDEX('[1]公式予選-総合結果表（貼付）'!$A:$Z,MATCH($B17,'[1]公式予選-総合結果表（貼付）'!$B:$B,0),MATCH('公式予選-総合結果表'!E$11,'[1]公式予選-総合結果表（貼付）'!$1:$1,0)),"")</f>
        <v>佐々木 大樹</v>
      </c>
      <c r="F17" s="33" t="str">
        <f>IFERROR(INDEX('[1]公式予選-総合結果表（貼付）'!$A:$Z,MATCH($B17,'[1]公式予選-総合結果表（貼付）'!$B:$B,0),MATCH('公式予選-総合結果表'!F$11,'[1]公式予選-総合結果表（貼付）'!$1:$1,0)),"")</f>
        <v>TONY KART/VORTEX</v>
      </c>
      <c r="G17" s="32" t="str">
        <f>IFERROR(INDEX('[1]公式予選-総合結果表（貼付）'!$A:$Z,MATCH($B17,'[1]公式予選-総合結果表（貼付）'!$B:$B,0),MATCH('公式予選-総合結果表'!G$11,'[1]公式予選-総合結果表（貼付）'!$1:$1,0)),"")</f>
        <v>TONYKART RACING TEAM JAPAN</v>
      </c>
      <c r="H17" s="31" t="str">
        <f>IFERROR(INDEX('[1]公式予選-総合結果表（貼付）'!$A:$Z,MATCH($B17,'[1]公式予選-総合結果表（貼付）'!$B:$B,0),MATCH('公式予選-総合結果表'!H$11,'[1]公式予選-総合結果表（貼付）'!$1:$1,0)),"")</f>
        <v>BS</v>
      </c>
      <c r="I17" s="30">
        <f>IF(A17="DNS","ｽﾀｰﾄ出来ず",IF(A17="DQ","失　格",IFERROR(INDEX('[1]公式予選-総合結果表（貼付）'!$A:$Z,MATCH($B17,'[1]公式予選-総合結果表（貼付）'!$B:$B,0),MATCH('公式予選-総合結果表'!I$11,'[1]公式予選-総合結果表（貼付）'!$1:$1,0)),"")))</f>
        <v>44.545999999999999</v>
      </c>
      <c r="J17" s="29" t="str">
        <f>IF(I17&lt;1,"",IF($J$11&gt;I17,"R",""))</f>
        <v>R</v>
      </c>
      <c r="K17" s="28">
        <f>IF(OR('[1]公式予選-総合結果表（貼付）'!A6="DNS",'[1]公式予選-総合結果表（貼付）'!A6="DQ"),"",IFERROR(INDEX('[1]公式予選-総合結果表（貼付）'!$A:$Z,MATCH($B17,'[1]公式予選-総合結果表（貼付）'!$B:$B,0),MATCH('公式予選-総合結果表'!K$11,'[1]公式予選-総合結果表（貼付）'!$1:$1,0)),""))</f>
        <v>0.12899999999999778</v>
      </c>
      <c r="L17" s="28">
        <f>IF(OR('[1]公式予選-総合結果表（貼付）'!A6="DNS",'[1]公式予選-総合結果表（貼付）'!A6="DQ"),"",IFERROR(INDEX('[1]公式予選-総合結果表（貼付）'!$A:$Z,MATCH($B17,'[1]公式予選-総合結果表（貼付）'!$B:$B,0),MATCH('公式予選-総合結果表'!L$11,'[1]公式予選-総合結果表（貼付）'!$1:$1,0)),""))</f>
        <v>3.0000000000001137E-3</v>
      </c>
      <c r="M17" s="27" t="str">
        <f>IF(OR('[1]公式予選-総合結果表（貼付）'!A6="DNS",'[1]公式予選-総合結果表（貼付）'!A6="DQ"),"",IFERROR(INDEX('[1]公式予選-総合結果表（貼付）'!$A:$Z,MATCH($B17,'[1]公式予選-総合結果表（貼付）'!$B:$B,0),MATCH("In Lap",'[1]公式予選-総合結果表（貼付）'!$1:$1,0))&amp;"/"&amp;INDEX('[1]公式予選-総合結果表（貼付）'!$A:$Z,MATCH($B17,'[1]公式予選-総合結果表（貼付）'!$B:$B,0),MATCH("Laps",'[1]公式予選-総合結果表（貼付）'!$1:$1,0)),""))</f>
        <v>3/4</v>
      </c>
      <c r="N17" s="42"/>
      <c r="O17" s="5"/>
      <c r="P17" s="5"/>
      <c r="Q17" s="6" t="str">
        <f>IF(IFERROR(INDEX('[1]公式予選-総合結果表（貼付）'!$A:$Z,MATCH($B17,'[1]公式予選-総合結果表（貼付）'!$B:$B,0),MATCH(Q$11,'[1]公式予選-総合結果表（貼付）'!$1:$1,0)),"")=0,"",IFERROR(INDEX('[1]公式予選-総合結果表（貼付）'!$A:$Z,MATCH($B17,'[1]公式予選-総合結果表（貼付）'!$B:$B,0),MATCH(Q$11,'[1]公式予選-総合結果表（貼付）'!$1:$1,0)),""))</f>
        <v/>
      </c>
      <c r="R17" s="6" t="str">
        <f>IF(Q17="","",COUNTIF($Q$13:Q17,"&lt;&gt;"&amp;""))</f>
        <v/>
      </c>
      <c r="S17" s="6" t="str">
        <f>IFERROR(RANK(R17,$R$13:$R$47,1),"")</f>
        <v/>
      </c>
      <c r="T17" s="6" t="str">
        <f>IF(IFERROR(INDEX('[1]公式予選-総合結果表（貼付）'!$A:$Z,MATCH($A17,'[1]公式予選-総合結果表（貼付）'!$A:$A,0),MATCH(T$11,'[1]公式予選-総合結果表（貼付）'!$1:$1,0)),"")=0,"",IFERROR(INDEX('[1]公式予選-総合結果表（貼付）'!$A:$Z,MATCH($A17,'[1]公式予選-総合結果表（貼付）'!$A:$A,0),MATCH(T$11,'[1]公式予選-総合結果表（貼付）'!$1:$1,0)),""))</f>
        <v/>
      </c>
      <c r="U17" s="5"/>
      <c r="V17" s="5"/>
    </row>
    <row r="18" spans="1:22" ht="12.75" customHeight="1" x14ac:dyDescent="0.15">
      <c r="A18" s="37">
        <f>IF(OR('[1]公式予選-総合結果表（貼付）'!A7="DNF",'[1]公式予選-総合結果表（貼付）'!A7="DNS",'[1]公式予選-総合結果表（貼付）'!A7="DQ"),'[1]公式予選-総合結果表（貼付）'!A7,IF(MAX('[1]公式予選-総合結果表（貼付）'!$A:$A)&gt;A17,A17+1,""))</f>
        <v>6</v>
      </c>
      <c r="B18" s="36">
        <f>IFERROR(INDEX('[1]公式予選-総合結果表（貼付）'!A7:$V$49,MATCH($A18,'[1]公式予選-総合結果表（貼付）'!A7:$A$49,0),MATCH('公式予選-総合結果表'!B$11,'[1]公式予選-総合結果表（貼付）'!$1:$1,0)),"")</f>
        <v>85</v>
      </c>
      <c r="C18" s="36"/>
      <c r="D18" s="35"/>
      <c r="E18" s="34" t="str">
        <f>IFERROR(INDEX('[1]公式予選-総合結果表（貼付）'!$A:$Z,MATCH($B18,'[1]公式予選-総合結果表（貼付）'!$B:$B,0),MATCH('公式予選-総合結果表'!E$11,'[1]公式予選-総合結果表（貼付）'!$1:$1,0)),"")</f>
        <v>佐藤 蓮</v>
      </c>
      <c r="F18" s="33" t="str">
        <f>IFERROR(INDEX('[1]公式予選-総合結果表（貼付）'!$A:$Z,MATCH($B18,'[1]公式予選-総合結果表（貼付）'!$B:$B,0),MATCH('公式予選-総合結果表'!F$11,'[1]公式予選-総合結果表（貼付）'!$1:$1,0)),"")</f>
        <v>Drago CORSE/TM</v>
      </c>
      <c r="G18" s="32" t="str">
        <f>IFERROR(INDEX('[1]公式予選-総合結果表（貼付）'!$A:$Z,MATCH($B18,'[1]公式予選-総合結果表（貼付）'!$B:$B,0),MATCH('公式予選-総合結果表'!G$11,'[1]公式予選-総合結果表（貼付）'!$1:$1,0)),"")</f>
        <v>Drago Corse</v>
      </c>
      <c r="H18" s="31" t="str">
        <f>IFERROR(INDEX('[1]公式予選-総合結果表（貼付）'!$A:$Z,MATCH($B18,'[1]公式予選-総合結果表（貼付）'!$B:$B,0),MATCH('公式予選-総合結果表'!H$11,'[1]公式予選-総合結果表（貼付）'!$1:$1,0)),"")</f>
        <v>YH</v>
      </c>
      <c r="I18" s="30">
        <f>IF(A18="DNS","ｽﾀｰﾄ出来ず",IF(A18="DQ","失　格",IFERROR(INDEX('[1]公式予選-総合結果表（貼付）'!$A:$Z,MATCH($B18,'[1]公式予選-総合結果表（貼付）'!$B:$B,0),MATCH('公式予選-総合結果表'!I$11,'[1]公式予選-総合結果表（貼付）'!$1:$1,0)),"")))</f>
        <v>44.566000000000003</v>
      </c>
      <c r="J18" s="29" t="str">
        <f>IF(I18&lt;1,"",IF($J$11&gt;I18,"R",""))</f>
        <v>R</v>
      </c>
      <c r="K18" s="28">
        <f>IF(OR('[1]公式予選-総合結果表（貼付）'!A7="DNS",'[1]公式予選-総合結果表（貼付）'!A7="DQ"),"",IFERROR(INDEX('[1]公式予選-総合結果表（貼付）'!$A:$Z,MATCH($B18,'[1]公式予選-総合結果表（貼付）'!$B:$B,0),MATCH('公式予選-総合結果表'!K$11,'[1]公式予選-総合結果表（貼付）'!$1:$1,0)),""))</f>
        <v>0.14900000000000091</v>
      </c>
      <c r="L18" s="28">
        <f>IF(OR('[1]公式予選-総合結果表（貼付）'!A7="DNS",'[1]公式予選-総合結果表（貼付）'!A7="DQ"),"",IFERROR(INDEX('[1]公式予選-総合結果表（貼付）'!$A:$Z,MATCH($B18,'[1]公式予選-総合結果表（貼付）'!$B:$B,0),MATCH('公式予選-総合結果表'!L$11,'[1]公式予選-総合結果表（貼付）'!$1:$1,0)),""))</f>
        <v>2.0000000000003126E-2</v>
      </c>
      <c r="M18" s="27" t="str">
        <f>IF(OR('[1]公式予選-総合結果表（貼付）'!A7="DNS",'[1]公式予選-総合結果表（貼付）'!A7="DQ"),"",IFERROR(INDEX('[1]公式予選-総合結果表（貼付）'!$A:$Z,MATCH($B18,'[1]公式予選-総合結果表（貼付）'!$B:$B,0),MATCH("In Lap",'[1]公式予選-総合結果表（貼付）'!$1:$1,0))&amp;"/"&amp;INDEX('[1]公式予選-総合結果表（貼付）'!$A:$Z,MATCH($B18,'[1]公式予選-総合結果表（貼付）'!$B:$B,0),MATCH("Laps",'[1]公式予選-総合結果表（貼付）'!$1:$1,0)),""))</f>
        <v>5/5</v>
      </c>
      <c r="N18" s="42"/>
      <c r="O18" s="5"/>
      <c r="P18" s="5"/>
      <c r="Q18" s="6" t="str">
        <f>IF(IFERROR(INDEX('[1]公式予選-総合結果表（貼付）'!$A:$Z,MATCH($B18,'[1]公式予選-総合結果表（貼付）'!$B:$B,0),MATCH(Q$11,'[1]公式予選-総合結果表（貼付）'!$1:$1,0)),"")=0,"",IFERROR(INDEX('[1]公式予選-総合結果表（貼付）'!$A:$Z,MATCH($B18,'[1]公式予選-総合結果表（貼付）'!$B:$B,0),MATCH(Q$11,'[1]公式予選-総合結果表（貼付）'!$1:$1,0)),""))</f>
        <v/>
      </c>
      <c r="R18" s="6" t="str">
        <f>IF(Q18="","",COUNTIF($Q$13:Q18,"&lt;&gt;"&amp;""))</f>
        <v/>
      </c>
      <c r="S18" s="6" t="str">
        <f>IFERROR(RANK(R18,$R$13:$R$47,1),"")</f>
        <v/>
      </c>
      <c r="T18" s="6" t="str">
        <f>IF(IFERROR(INDEX('[1]公式予選-総合結果表（貼付）'!$A:$Z,MATCH($A18,'[1]公式予選-総合結果表（貼付）'!$A:$A,0),MATCH(T$11,'[1]公式予選-総合結果表（貼付）'!$1:$1,0)),"")=0,"",IFERROR(INDEX('[1]公式予選-総合結果表（貼付）'!$A:$Z,MATCH($A18,'[1]公式予選-総合結果表（貼付）'!$A:$A,0),MATCH(T$11,'[1]公式予選-総合結果表（貼付）'!$1:$1,0)),""))</f>
        <v/>
      </c>
      <c r="U18" s="5"/>
      <c r="V18" s="5"/>
    </row>
    <row r="19" spans="1:22" ht="12.75" customHeight="1" x14ac:dyDescent="0.15">
      <c r="A19" s="37">
        <f>IF(OR('[1]公式予選-総合結果表（貼付）'!A8="DNF",'[1]公式予選-総合結果表（貼付）'!A8="DNS",'[1]公式予選-総合結果表（貼付）'!A8="DQ"),'[1]公式予選-総合結果表（貼付）'!A8,IF(MAX('[1]公式予選-総合結果表（貼付）'!$A:$A)&gt;A18,A18+1,""))</f>
        <v>7</v>
      </c>
      <c r="B19" s="36">
        <f>IFERROR(INDEX('[1]公式予選-総合結果表（貼付）'!A8:$V$49,MATCH($A19,'[1]公式予選-総合結果表（貼付）'!A8:$A$49,0),MATCH('公式予選-総合結果表'!B$11,'[1]公式予選-総合結果表（貼付）'!$1:$1,0)),"")</f>
        <v>25</v>
      </c>
      <c r="C19" s="36"/>
      <c r="D19" s="35"/>
      <c r="E19" s="34" t="str">
        <f>IFERROR(INDEX('[1]公式予選-総合結果表（貼付）'!$A:$Z,MATCH($B19,'[1]公式予選-総合結果表（貼付）'!$B:$B,0),MATCH('公式予選-総合結果表'!E$11,'[1]公式予選-総合結果表（貼付）'!$1:$1,0)),"")</f>
        <v>小田 優</v>
      </c>
      <c r="F19" s="33" t="str">
        <f>IFERROR(INDEX('[1]公式予選-総合結果表（貼付）'!$A:$Z,MATCH($B19,'[1]公式予選-総合結果表（貼付）'!$B:$B,0),MATCH('公式予選-総合結果表'!F$11,'[1]公式予選-総合結果表（貼付）'!$1:$1,0)),"")</f>
        <v>Drago CORSE/TM</v>
      </c>
      <c r="G19" s="32" t="str">
        <f>IFERROR(INDEX('[1]公式予選-総合結果表（貼付）'!$A:$Z,MATCH($B19,'[1]公式予選-総合結果表（貼付）'!$B:$B,0),MATCH('公式予選-総合結果表'!G$11,'[1]公式予選-総合結果表（貼付）'!$1:$1,0)),"")</f>
        <v>Drago CORSE</v>
      </c>
      <c r="H19" s="31" t="str">
        <f>IFERROR(INDEX('[1]公式予選-総合結果表（貼付）'!$A:$Z,MATCH($B19,'[1]公式予選-総合結果表（貼付）'!$B:$B,0),MATCH('公式予選-総合結果表'!H$11,'[1]公式予選-総合結果表（貼付）'!$1:$1,0)),"")</f>
        <v>BS</v>
      </c>
      <c r="I19" s="30">
        <f>IF(A19="DNS","ｽﾀｰﾄ出来ず",IF(A19="DQ","失　格",IFERROR(INDEX('[1]公式予選-総合結果表（貼付）'!$A:$Z,MATCH($B19,'[1]公式予選-総合結果表（貼付）'!$B:$B,0),MATCH('公式予選-総合結果表'!I$11,'[1]公式予選-総合結果表（貼付）'!$1:$1,0)),"")))</f>
        <v>44.613</v>
      </c>
      <c r="J19" s="29" t="str">
        <f>IF(I19&lt;1,"",IF($J$11&gt;I19,"R",""))</f>
        <v>R</v>
      </c>
      <c r="K19" s="28">
        <f>IF(OR('[1]公式予選-総合結果表（貼付）'!A8="DNS",'[1]公式予選-総合結果表（貼付）'!A8="DQ"),"",IFERROR(INDEX('[1]公式予選-総合結果表（貼付）'!$A:$Z,MATCH($B19,'[1]公式予選-総合結果表（貼付）'!$B:$B,0),MATCH('公式予選-総合結果表'!K$11,'[1]公式予選-総合結果表（貼付）'!$1:$1,0)),""))</f>
        <v>0.19599999999999795</v>
      </c>
      <c r="L19" s="28">
        <f>IF(OR('[1]公式予選-総合結果表（貼付）'!A8="DNS",'[1]公式予選-総合結果表（貼付）'!A8="DQ"),"",IFERROR(INDEX('[1]公式予選-総合結果表（貼付）'!$A:$Z,MATCH($B19,'[1]公式予選-総合結果表（貼付）'!$B:$B,0),MATCH('公式予選-総合結果表'!L$11,'[1]公式予選-総合結果表（貼付）'!$1:$1,0)),""))</f>
        <v>4.6999999999997044E-2</v>
      </c>
      <c r="M19" s="27" t="str">
        <f>IF(OR('[1]公式予選-総合結果表（貼付）'!A8="DNS",'[1]公式予選-総合結果表（貼付）'!A8="DQ"),"",IFERROR(INDEX('[1]公式予選-総合結果表（貼付）'!$A:$Z,MATCH($B19,'[1]公式予選-総合結果表（貼付）'!$B:$B,0),MATCH("In Lap",'[1]公式予選-総合結果表（貼付）'!$1:$1,0))&amp;"/"&amp;INDEX('[1]公式予選-総合結果表（貼付）'!$A:$Z,MATCH($B19,'[1]公式予選-総合結果表（貼付）'!$B:$B,0),MATCH("Laps",'[1]公式予選-総合結果表（貼付）'!$1:$1,0)),""))</f>
        <v>4/6</v>
      </c>
      <c r="N19" s="42"/>
      <c r="O19" s="5"/>
      <c r="P19" s="5"/>
      <c r="Q19" s="6" t="str">
        <f>IF(IFERROR(INDEX('[1]公式予選-総合結果表（貼付）'!$A:$Z,MATCH($B19,'[1]公式予選-総合結果表（貼付）'!$B:$B,0),MATCH(Q$11,'[1]公式予選-総合結果表（貼付）'!$1:$1,0)),"")=0,"",IFERROR(INDEX('[1]公式予選-総合結果表（貼付）'!$A:$Z,MATCH($B19,'[1]公式予選-総合結果表（貼付）'!$B:$B,0),MATCH(Q$11,'[1]公式予選-総合結果表（貼付）'!$1:$1,0)),""))</f>
        <v/>
      </c>
      <c r="R19" s="6" t="str">
        <f>IF(Q19="","",COUNTIF($Q$13:Q19,"&lt;&gt;"&amp;""))</f>
        <v/>
      </c>
      <c r="S19" s="6" t="str">
        <f>IFERROR(RANK(R19,$R$13:$R$47,1),"")</f>
        <v/>
      </c>
      <c r="T19" s="6" t="str">
        <f>IF(IFERROR(INDEX('[1]公式予選-総合結果表（貼付）'!$A:$Z,MATCH($A19,'[1]公式予選-総合結果表（貼付）'!$A:$A,0),MATCH(T$11,'[1]公式予選-総合結果表（貼付）'!$1:$1,0)),"")=0,"",IFERROR(INDEX('[1]公式予選-総合結果表（貼付）'!$A:$Z,MATCH($A19,'[1]公式予選-総合結果表（貼付）'!$A:$A,0),MATCH(T$11,'[1]公式予選-総合結果表（貼付）'!$1:$1,0)),""))</f>
        <v/>
      </c>
      <c r="U19" s="5"/>
      <c r="V19" s="5"/>
    </row>
    <row r="20" spans="1:22" ht="12.75" customHeight="1" x14ac:dyDescent="0.15">
      <c r="A20" s="37">
        <f>IF(OR('[1]公式予選-総合結果表（貼付）'!A9="DNF",'[1]公式予選-総合結果表（貼付）'!A9="DNS",'[1]公式予選-総合結果表（貼付）'!A9="DQ"),'[1]公式予選-総合結果表（貼付）'!A9,IF(MAX('[1]公式予選-総合結果表（貼付）'!$A:$A)&gt;A19,A19+1,""))</f>
        <v>8</v>
      </c>
      <c r="B20" s="36">
        <f>IFERROR(INDEX('[1]公式予選-総合結果表（貼付）'!A9:$V$49,MATCH($A20,'[1]公式予選-総合結果表（貼付）'!A9:$A$49,0),MATCH('公式予選-総合結果表'!B$11,'[1]公式予選-総合結果表（貼付）'!$1:$1,0)),"")</f>
        <v>13</v>
      </c>
      <c r="C20" s="36"/>
      <c r="D20" s="35"/>
      <c r="E20" s="34" t="str">
        <f>IFERROR(INDEX('[1]公式予選-総合結果表（貼付）'!$A:$Z,MATCH($B20,'[1]公式予選-総合結果表（貼付）'!$B:$B,0),MATCH('公式予選-総合結果表'!E$11,'[1]公式予選-総合結果表（貼付）'!$1:$1,0)),"")</f>
        <v>梅垣 清</v>
      </c>
      <c r="F20" s="33" t="str">
        <f>IFERROR(INDEX('[1]公式予選-総合結果表（貼付）'!$A:$Z,MATCH($B20,'[1]公式予選-総合結果表（貼付）'!$B:$B,0),MATCH('公式予選-総合結果表'!F$11,'[1]公式予選-総合結果表（貼付）'!$1:$1,0)),"")</f>
        <v>Birel ART/IAME</v>
      </c>
      <c r="G20" s="32" t="str">
        <f>IFERROR(INDEX('[1]公式予選-総合結果表（貼付）'!$A:$Z,MATCH($B20,'[1]公式予選-総合結果表（貼付）'!$B:$B,0),MATCH('公式予選-総合結果表'!G$11,'[1]公式予選-総合結果表（貼付）'!$1:$1,0)),"")</f>
        <v>BirelART Access Racing</v>
      </c>
      <c r="H20" s="31" t="str">
        <f>IFERROR(INDEX('[1]公式予選-総合結果表（貼付）'!$A:$Z,MATCH($B20,'[1]公式予選-総合結果表（貼付）'!$B:$B,0),MATCH('公式予選-総合結果表'!H$11,'[1]公式予選-総合結果表（貼付）'!$1:$1,0)),"")</f>
        <v>BS</v>
      </c>
      <c r="I20" s="30">
        <f>IF(A20="DNS","ｽﾀｰﾄ出来ず",IF(A20="DQ","失　格",IFERROR(INDEX('[1]公式予選-総合結果表（貼付）'!$A:$Z,MATCH($B20,'[1]公式予選-総合結果表（貼付）'!$B:$B,0),MATCH('公式予選-総合結果表'!I$11,'[1]公式予選-総合結果表（貼付）'!$1:$1,0)),"")))</f>
        <v>44.680999999999997</v>
      </c>
      <c r="J20" s="29" t="str">
        <f>IF(I20&lt;1,"",IF($J$11&gt;I20,"R",""))</f>
        <v>R</v>
      </c>
      <c r="K20" s="28">
        <f>IF(OR('[1]公式予選-総合結果表（貼付）'!A9="DNS",'[1]公式予選-総合結果表（貼付）'!A9="DQ"),"",IFERROR(INDEX('[1]公式予選-総合結果表（貼付）'!$A:$Z,MATCH($B20,'[1]公式予選-総合結果表（貼付）'!$B:$B,0),MATCH('公式予選-総合結果表'!K$11,'[1]公式予選-総合結果表（貼付）'!$1:$1,0)),""))</f>
        <v>0.26399999999999579</v>
      </c>
      <c r="L20" s="28">
        <f>IF(OR('[1]公式予選-総合結果表（貼付）'!A9="DNS",'[1]公式予選-総合結果表（貼付）'!A9="DQ"),"",IFERROR(INDEX('[1]公式予選-総合結果表（貼付）'!$A:$Z,MATCH($B20,'[1]公式予選-総合結果表（貼付）'!$B:$B,0),MATCH('公式予選-総合結果表'!L$11,'[1]公式予選-総合結果表（貼付）'!$1:$1,0)),""))</f>
        <v>6.799999999999784E-2</v>
      </c>
      <c r="M20" s="27" t="str">
        <f>IF(OR('[1]公式予選-総合結果表（貼付）'!A9="DNS",'[1]公式予選-総合結果表（貼付）'!A9="DQ"),"",IFERROR(INDEX('[1]公式予選-総合結果表（貼付）'!$A:$Z,MATCH($B20,'[1]公式予選-総合結果表（貼付）'!$B:$B,0),MATCH("In Lap",'[1]公式予選-総合結果表（貼付）'!$1:$1,0))&amp;"/"&amp;INDEX('[1]公式予選-総合結果表（貼付）'!$A:$Z,MATCH($B20,'[1]公式予選-総合結果表（貼付）'!$B:$B,0),MATCH("Laps",'[1]公式予選-総合結果表（貼付）'!$1:$1,0)),""))</f>
        <v>5/6</v>
      </c>
      <c r="N20" s="42"/>
      <c r="O20" s="5"/>
      <c r="P20" s="5"/>
      <c r="Q20" s="6" t="str">
        <f>IF(IFERROR(INDEX('[1]公式予選-総合結果表（貼付）'!$A:$Z,MATCH($B20,'[1]公式予選-総合結果表（貼付）'!$B:$B,0),MATCH(Q$11,'[1]公式予選-総合結果表（貼付）'!$1:$1,0)),"")=0,"",IFERROR(INDEX('[1]公式予選-総合結果表（貼付）'!$A:$Z,MATCH($B20,'[1]公式予選-総合結果表（貼付）'!$B:$B,0),MATCH(Q$11,'[1]公式予選-総合結果表（貼付）'!$1:$1,0)),""))</f>
        <v/>
      </c>
      <c r="R20" s="6" t="str">
        <f>IF(Q20="","",COUNTIF($Q$13:Q20,"&lt;&gt;"&amp;""))</f>
        <v/>
      </c>
      <c r="S20" s="6" t="str">
        <f>IFERROR(RANK(R20,$R$13:$R$47,1),"")</f>
        <v/>
      </c>
      <c r="T20" s="6" t="str">
        <f>IF(IFERROR(INDEX('[1]公式予選-総合結果表（貼付）'!$A:$Z,MATCH($A20,'[1]公式予選-総合結果表（貼付）'!$A:$A,0),MATCH(T$11,'[1]公式予選-総合結果表（貼付）'!$1:$1,0)),"")=0,"",IFERROR(INDEX('[1]公式予選-総合結果表（貼付）'!$A:$Z,MATCH($A20,'[1]公式予選-総合結果表（貼付）'!$A:$A,0),MATCH(T$11,'[1]公式予選-総合結果表（貼付）'!$1:$1,0)),""))</f>
        <v/>
      </c>
      <c r="U20" s="5"/>
      <c r="V20" s="5"/>
    </row>
    <row r="21" spans="1:22" ht="12.75" customHeight="1" x14ac:dyDescent="0.15">
      <c r="A21" s="37">
        <f>IF(OR('[1]公式予選-総合結果表（貼付）'!A10="DNF",'[1]公式予選-総合結果表（貼付）'!A10="DNS",'[1]公式予選-総合結果表（貼付）'!A10="DQ"),'[1]公式予選-総合結果表（貼付）'!A10,IF(MAX('[1]公式予選-総合結果表（貼付）'!$A:$A)&gt;A20,A20+1,""))</f>
        <v>9</v>
      </c>
      <c r="B21" s="36">
        <f>IFERROR(INDEX('[1]公式予選-総合結果表（貼付）'!A10:$V$49,MATCH($A21,'[1]公式予選-総合結果表（貼付）'!A10:$A$49,0),MATCH('公式予選-総合結果表'!B$11,'[1]公式予選-総合結果表（貼付）'!$1:$1,0)),"")</f>
        <v>44</v>
      </c>
      <c r="C21" s="36"/>
      <c r="D21" s="35"/>
      <c r="E21" s="34" t="str">
        <f>IFERROR(INDEX('[1]公式予選-総合結果表（貼付）'!$A:$Z,MATCH($B21,'[1]公式予選-総合結果表（貼付）'!$B:$B,0),MATCH('公式予選-総合結果表'!E$11,'[1]公式予選-総合結果表（貼付）'!$1:$1,0)),"")</f>
        <v>佐藤 凌音</v>
      </c>
      <c r="F21" s="33" t="str">
        <f>IFERROR(INDEX('[1]公式予選-総合結果表（貼付）'!$A:$Z,MATCH($B21,'[1]公式予選-総合結果表（貼付）'!$B:$B,0),MATCH('公式予選-総合結果表'!F$11,'[1]公式予選-総合結果表（貼付）'!$1:$1,0)),"")</f>
        <v>LN KART/TM</v>
      </c>
      <c r="G21" s="32" t="str">
        <f>IFERROR(INDEX('[1]公式予選-総合結果表（貼付）'!$A:$Z,MATCH($B21,'[1]公式予選-総合結果表（貼付）'!$B:$B,0),MATCH('公式予選-総合結果表'!G$11,'[1]公式予選-総合結果表（貼付）'!$1:$1,0)),"")</f>
        <v>TOKAIDENSO  DSM</v>
      </c>
      <c r="H21" s="31" t="str">
        <f>IFERROR(INDEX('[1]公式予選-総合結果表（貼付）'!$A:$Z,MATCH($B21,'[1]公式予選-総合結果表（貼付）'!$B:$B,0),MATCH('公式予選-総合結果表'!H$11,'[1]公式予選-総合結果表（貼付）'!$1:$1,0)),"")</f>
        <v>BS</v>
      </c>
      <c r="I21" s="30">
        <f>IF(A21="DNS","ｽﾀｰﾄ出来ず",IF(A21="DQ","失　格",IFERROR(INDEX('[1]公式予選-総合結果表（貼付）'!$A:$Z,MATCH($B21,'[1]公式予選-総合結果表（貼付）'!$B:$B,0),MATCH('公式予選-総合結果表'!I$11,'[1]公式予選-総合結果表（貼付）'!$1:$1,0)),"")))</f>
        <v>44.680999999999997</v>
      </c>
      <c r="J21" s="29" t="str">
        <f>IF(I21&lt;1,"",IF($J$11&gt;I21,"R",""))</f>
        <v>R</v>
      </c>
      <c r="K21" s="28">
        <f>IF(OR('[1]公式予選-総合結果表（貼付）'!A10="DNS",'[1]公式予選-総合結果表（貼付）'!A10="DQ"),"",IFERROR(INDEX('[1]公式予選-総合結果表（貼付）'!$A:$Z,MATCH($B21,'[1]公式予選-総合結果表（貼付）'!$B:$B,0),MATCH('公式予選-総合結果表'!K$11,'[1]公式予選-総合結果表（貼付）'!$1:$1,0)),""))</f>
        <v>0.26399999999999579</v>
      </c>
      <c r="L21" s="28">
        <f>IF(OR('[1]公式予選-総合結果表（貼付）'!A10="DNS",'[1]公式予選-総合結果表（貼付）'!A10="DQ"),"",IFERROR(INDEX('[1]公式予選-総合結果表（貼付）'!$A:$Z,MATCH($B21,'[1]公式予選-総合結果表（貼付）'!$B:$B,0),MATCH('公式予選-総合結果表'!L$11,'[1]公式予選-総合結果表（貼付）'!$1:$1,0)),""))</f>
        <v>0</v>
      </c>
      <c r="M21" s="27" t="str">
        <f>IF(OR('[1]公式予選-総合結果表（貼付）'!A10="DNS",'[1]公式予選-総合結果表（貼付）'!A10="DQ"),"",IFERROR(INDEX('[1]公式予選-総合結果表（貼付）'!$A:$Z,MATCH($B21,'[1]公式予選-総合結果表（貼付）'!$B:$B,0),MATCH("In Lap",'[1]公式予選-総合結果表（貼付）'!$1:$1,0))&amp;"/"&amp;INDEX('[1]公式予選-総合結果表（貼付）'!$A:$Z,MATCH($B21,'[1]公式予選-総合結果表（貼付）'!$B:$B,0),MATCH("Laps",'[1]公式予選-総合結果表（貼付）'!$1:$1,0)),""))</f>
        <v>4/5</v>
      </c>
      <c r="N21" s="42"/>
      <c r="O21" s="5"/>
      <c r="P21" s="5"/>
      <c r="Q21" s="6" t="str">
        <f>IF(IFERROR(INDEX('[1]公式予選-総合結果表（貼付）'!$A:$Z,MATCH($B21,'[1]公式予選-総合結果表（貼付）'!$B:$B,0),MATCH(Q$11,'[1]公式予選-総合結果表（貼付）'!$1:$1,0)),"")=0,"",IFERROR(INDEX('[1]公式予選-総合結果表（貼付）'!$A:$Z,MATCH($B21,'[1]公式予選-総合結果表（貼付）'!$B:$B,0),MATCH(Q$11,'[1]公式予選-総合結果表（貼付）'!$1:$1,0)),""))</f>
        <v/>
      </c>
      <c r="R21" s="6" t="str">
        <f>IF(Q21="","",COUNTIF($Q$13:Q21,"&lt;&gt;"&amp;""))</f>
        <v/>
      </c>
      <c r="S21" s="6" t="str">
        <f>IFERROR(RANK(R21,$R$13:$R$47,1),"")</f>
        <v/>
      </c>
      <c r="T21" s="6" t="str">
        <f>IF(IFERROR(INDEX('[1]公式予選-総合結果表（貼付）'!$A:$Z,MATCH($A21,'[1]公式予選-総合結果表（貼付）'!$A:$A,0),MATCH(T$11,'[1]公式予選-総合結果表（貼付）'!$1:$1,0)),"")=0,"",IFERROR(INDEX('[1]公式予選-総合結果表（貼付）'!$A:$Z,MATCH($A21,'[1]公式予選-総合結果表（貼付）'!$A:$A,0),MATCH(T$11,'[1]公式予選-総合結果表（貼付）'!$1:$1,0)),""))</f>
        <v/>
      </c>
      <c r="U21" s="5"/>
      <c r="V21" s="5"/>
    </row>
    <row r="22" spans="1:22" ht="12.75" customHeight="1" x14ac:dyDescent="0.15">
      <c r="A22" s="37">
        <f>IF(OR('[1]公式予選-総合結果表（貼付）'!A11="DNF",'[1]公式予選-総合結果表（貼付）'!A11="DNS",'[1]公式予選-総合結果表（貼付）'!A11="DQ"),'[1]公式予選-総合結果表（貼付）'!A11,IF(MAX('[1]公式予選-総合結果表（貼付）'!$A:$A)&gt;A21,A21+1,""))</f>
        <v>10</v>
      </c>
      <c r="B22" s="36">
        <f>IFERROR(INDEX('[1]公式予選-総合結果表（貼付）'!A11:$V$49,MATCH($A22,'[1]公式予選-総合結果表（貼付）'!A11:$A$49,0),MATCH('公式予選-総合結果表'!B$11,'[1]公式予選-総合結果表（貼付）'!$1:$1,0)),"")</f>
        <v>11</v>
      </c>
      <c r="C22" s="36"/>
      <c r="D22" s="35"/>
      <c r="E22" s="34" t="str">
        <f>IFERROR(INDEX('[1]公式予選-総合結果表（貼付）'!$A:$Z,MATCH($B22,'[1]公式予選-総合結果表（貼付）'!$B:$B,0),MATCH('公式予選-総合結果表'!E$11,'[1]公式予選-総合結果表（貼付）'!$1:$1,0)),"")</f>
        <v>佐野 雄城</v>
      </c>
      <c r="F22" s="33" t="str">
        <f>IFERROR(INDEX('[1]公式予選-総合結果表（貼付）'!$A:$Z,MATCH($B22,'[1]公式予選-総合結果表（貼付）'!$B:$B,0),MATCH('公式予選-総合結果表'!F$11,'[1]公式予選-総合結果表（貼付）'!$1:$1,0)),"")</f>
        <v>Birel ART/IAME</v>
      </c>
      <c r="G22" s="32" t="str">
        <f>IFERROR(INDEX('[1]公式予選-総合結果表（貼付）'!$A:$Z,MATCH($B22,'[1]公式予選-総合結果表（貼付）'!$B:$B,0),MATCH('公式予選-総合結果表'!G$11,'[1]公式予選-総合結果表（貼付）'!$1:$1,0)),"")</f>
        <v>BirelART Access Racing</v>
      </c>
      <c r="H22" s="31" t="str">
        <f>IFERROR(INDEX('[1]公式予選-総合結果表（貼付）'!$A:$Z,MATCH($B22,'[1]公式予選-総合結果表（貼付）'!$B:$B,0),MATCH('公式予選-総合結果表'!H$11,'[1]公式予選-総合結果表（貼付）'!$1:$1,0)),"")</f>
        <v>BS</v>
      </c>
      <c r="I22" s="30">
        <f>IF(A22="DNS","ｽﾀｰﾄ出来ず",IF(A22="DQ","失　格",IFERROR(INDEX('[1]公式予選-総合結果表（貼付）'!$A:$Z,MATCH($B22,'[1]公式予選-総合結果表（貼付）'!$B:$B,0),MATCH('公式予選-総合結果表'!I$11,'[1]公式予選-総合結果表（貼付）'!$1:$1,0)),"")))</f>
        <v>44.683999999999997</v>
      </c>
      <c r="J22" s="29" t="str">
        <f>IF(I22&lt;1,"",IF($J$11&gt;I22,"R",""))</f>
        <v>R</v>
      </c>
      <c r="K22" s="28">
        <f>IF(OR('[1]公式予選-総合結果表（貼付）'!A11="DNS",'[1]公式予選-総合結果表（貼付）'!A11="DQ"),"",IFERROR(INDEX('[1]公式予選-総合結果表（貼付）'!$A:$Z,MATCH($B22,'[1]公式予選-総合結果表（貼付）'!$B:$B,0),MATCH('公式予選-総合結果表'!K$11,'[1]公式予選-総合結果表（貼付）'!$1:$1,0)),""))</f>
        <v>0.26699999999999591</v>
      </c>
      <c r="L22" s="28">
        <f>IF(OR('[1]公式予選-総合結果表（貼付）'!A11="DNS",'[1]公式予選-総合結果表（貼付）'!A11="DQ"),"",IFERROR(INDEX('[1]公式予選-総合結果表（貼付）'!$A:$Z,MATCH($B22,'[1]公式予選-総合結果表（貼付）'!$B:$B,0),MATCH('公式予選-総合結果表'!L$11,'[1]公式予選-総合結果表（貼付）'!$1:$1,0)),""))</f>
        <v>3.0000000000001137E-3</v>
      </c>
      <c r="M22" s="27" t="str">
        <f>IF(OR('[1]公式予選-総合結果表（貼付）'!A11="DNS",'[1]公式予選-総合結果表（貼付）'!A11="DQ"),"",IFERROR(INDEX('[1]公式予選-総合結果表（貼付）'!$A:$Z,MATCH($B22,'[1]公式予選-総合結果表（貼付）'!$B:$B,0),MATCH("In Lap",'[1]公式予選-総合結果表（貼付）'!$1:$1,0))&amp;"/"&amp;INDEX('[1]公式予選-総合結果表（貼付）'!$A:$Z,MATCH($B22,'[1]公式予選-総合結果表（貼付）'!$B:$B,0),MATCH("Laps",'[1]公式予選-総合結果表（貼付）'!$1:$1,0)),""))</f>
        <v>4/5</v>
      </c>
      <c r="N22" s="42"/>
      <c r="O22" s="5"/>
      <c r="P22" s="5"/>
      <c r="Q22" s="6" t="str">
        <f>IF(IFERROR(INDEX('[1]公式予選-総合結果表（貼付）'!$A:$Z,MATCH($B22,'[1]公式予選-総合結果表（貼付）'!$B:$B,0),MATCH(Q$11,'[1]公式予選-総合結果表（貼付）'!$1:$1,0)),"")=0,"",IFERROR(INDEX('[1]公式予選-総合結果表（貼付）'!$A:$Z,MATCH($B22,'[1]公式予選-総合結果表（貼付）'!$B:$B,0),MATCH(Q$11,'[1]公式予選-総合結果表（貼付）'!$1:$1,0)),""))</f>
        <v/>
      </c>
      <c r="R22" s="6" t="str">
        <f>IF(Q22="","",COUNTIF($Q$13:Q22,"&lt;&gt;"&amp;""))</f>
        <v/>
      </c>
      <c r="S22" s="6" t="str">
        <f>IFERROR(RANK(R22,$R$13:$R$47,1),"")</f>
        <v/>
      </c>
      <c r="T22" s="6" t="str">
        <f>IF(IFERROR(INDEX('[1]公式予選-総合結果表（貼付）'!$A:$Z,MATCH($A22,'[1]公式予選-総合結果表（貼付）'!$A:$A,0),MATCH(T$11,'[1]公式予選-総合結果表（貼付）'!$1:$1,0)),"")=0,"",IFERROR(INDEX('[1]公式予選-総合結果表（貼付）'!$A:$Z,MATCH($A22,'[1]公式予選-総合結果表（貼付）'!$A:$A,0),MATCH(T$11,'[1]公式予選-総合結果表（貼付）'!$1:$1,0)),""))</f>
        <v/>
      </c>
      <c r="U22" s="5"/>
      <c r="V22" s="5"/>
    </row>
    <row r="23" spans="1:22" ht="12.75" customHeight="1" x14ac:dyDescent="0.15">
      <c r="A23" s="37">
        <f>IF(OR('[1]公式予選-総合結果表（貼付）'!A12="DNF",'[1]公式予選-総合結果表（貼付）'!A12="DNS",'[1]公式予選-総合結果表（貼付）'!A12="DQ"),'[1]公式予選-総合結果表（貼付）'!A12,IF(MAX('[1]公式予選-総合結果表（貼付）'!$A:$A)&gt;A22,A22+1,""))</f>
        <v>11</v>
      </c>
      <c r="B23" s="36">
        <f>IFERROR(INDEX('[1]公式予選-総合結果表（貼付）'!A12:$V$49,MATCH($A23,'[1]公式予選-総合結果表（貼付）'!A12:$A$49,0),MATCH('公式予選-総合結果表'!B$11,'[1]公式予選-総合結果表（貼付）'!$1:$1,0)),"")</f>
        <v>22</v>
      </c>
      <c r="C23" s="36"/>
      <c r="D23" s="35"/>
      <c r="E23" s="34" t="str">
        <f>IFERROR(INDEX('[1]公式予選-総合結果表（貼付）'!$A:$Z,MATCH($B23,'[1]公式予選-総合結果表（貼付）'!$B:$B,0),MATCH('公式予選-総合結果表'!E$11,'[1]公式予選-総合結果表（貼付）'!$1:$1,0)),"")</f>
        <v>金子 修</v>
      </c>
      <c r="F23" s="33" t="str">
        <f>IFERROR(INDEX('[1]公式予選-総合結果表（貼付）'!$A:$Z,MATCH($B23,'[1]公式予選-総合結果表（貼付）'!$B:$B,0),MATCH('公式予選-総合結果表'!F$11,'[1]公式予選-総合結果表（貼付）'!$1:$1,0)),"")</f>
        <v>TONY KART/VORTEX</v>
      </c>
      <c r="G23" s="32" t="str">
        <f>IFERROR(INDEX('[1]公式予選-総合結果表（貼付）'!$A:$Z,MATCH($B23,'[1]公式予選-総合結果表（貼付）'!$B:$B,0),MATCH('公式予選-総合結果表'!G$11,'[1]公式予選-総合結果表（貼付）'!$1:$1,0)),"")</f>
        <v>TONYKART RACING TEAM JAPAN</v>
      </c>
      <c r="H23" s="31" t="str">
        <f>IFERROR(INDEX('[1]公式予選-総合結果表（貼付）'!$A:$Z,MATCH($B23,'[1]公式予選-総合結果表（貼付）'!$B:$B,0),MATCH('公式予選-総合結果表'!H$11,'[1]公式予選-総合結果表（貼付）'!$1:$1,0)),"")</f>
        <v>BS</v>
      </c>
      <c r="I23" s="30">
        <f>IF(A23="DNS","ｽﾀｰﾄ出来ず",IF(A23="DQ","失　格",IFERROR(INDEX('[1]公式予選-総合結果表（貼付）'!$A:$Z,MATCH($B23,'[1]公式予選-総合結果表（貼付）'!$B:$B,0),MATCH('公式予選-総合結果表'!I$11,'[1]公式予選-総合結果表（貼付）'!$1:$1,0)),"")))</f>
        <v>44.704999999999998</v>
      </c>
      <c r="J23" s="29" t="str">
        <f>IF(I23&lt;1,"",IF($J$11&gt;I23,"R",""))</f>
        <v>R</v>
      </c>
      <c r="K23" s="28">
        <f>IF(OR('[1]公式予選-総合結果表（貼付）'!A12="DNS",'[1]公式予選-総合結果表（貼付）'!A12="DQ"),"",IFERROR(INDEX('[1]公式予選-総合結果表（貼付）'!$A:$Z,MATCH($B23,'[1]公式予選-総合結果表（貼付）'!$B:$B,0),MATCH('公式予選-総合結果表'!K$11,'[1]公式予選-総合結果表（貼付）'!$1:$1,0)),""))</f>
        <v>0.2879999999999967</v>
      </c>
      <c r="L23" s="28">
        <f>IF(OR('[1]公式予選-総合結果表（貼付）'!A12="DNS",'[1]公式予選-総合結果表（貼付）'!A12="DQ"),"",IFERROR(INDEX('[1]公式予選-総合結果表（貼付）'!$A:$Z,MATCH($B23,'[1]公式予選-総合結果表（貼付）'!$B:$B,0),MATCH('公式予選-総合結果表'!L$11,'[1]公式予選-総合結果表（貼付）'!$1:$1,0)),""))</f>
        <v>2.1000000000000796E-2</v>
      </c>
      <c r="M23" s="27" t="str">
        <f>IF(OR('[1]公式予選-総合結果表（貼付）'!A12="DNS",'[1]公式予選-総合結果表（貼付）'!A12="DQ"),"",IFERROR(INDEX('[1]公式予選-総合結果表（貼付）'!$A:$Z,MATCH($B23,'[1]公式予選-総合結果表（貼付）'!$B:$B,0),MATCH("In Lap",'[1]公式予選-総合結果表（貼付）'!$1:$1,0))&amp;"/"&amp;INDEX('[1]公式予選-総合結果表（貼付）'!$A:$Z,MATCH($B23,'[1]公式予選-総合結果表（貼付）'!$B:$B,0),MATCH("Laps",'[1]公式予選-総合結果表（貼付）'!$1:$1,0)),""))</f>
        <v>4/5</v>
      </c>
      <c r="N23" s="42"/>
      <c r="O23" s="5"/>
      <c r="P23" s="5"/>
      <c r="Q23" s="6" t="str">
        <f>IF(IFERROR(INDEX('[1]公式予選-総合結果表（貼付）'!$A:$Z,MATCH($B23,'[1]公式予選-総合結果表（貼付）'!$B:$B,0),MATCH(Q$11,'[1]公式予選-総合結果表（貼付）'!$1:$1,0)),"")=0,"",IFERROR(INDEX('[1]公式予選-総合結果表（貼付）'!$A:$Z,MATCH($B23,'[1]公式予選-総合結果表（貼付）'!$B:$B,0),MATCH(Q$11,'[1]公式予選-総合結果表（貼付）'!$1:$1,0)),""))</f>
        <v/>
      </c>
      <c r="R23" s="6" t="str">
        <f>IF(Q23="","",COUNTIF($Q$13:Q23,"&lt;&gt;"&amp;""))</f>
        <v/>
      </c>
      <c r="S23" s="6" t="str">
        <f>IFERROR(RANK(R23,$R$13:$R$47,1),"")</f>
        <v/>
      </c>
      <c r="T23" s="6" t="str">
        <f>IF(IFERROR(INDEX('[1]公式予選-総合結果表（貼付）'!$A:$Z,MATCH($A23,'[1]公式予選-総合結果表（貼付）'!$A:$A,0),MATCH(T$11,'[1]公式予選-総合結果表（貼付）'!$1:$1,0)),"")=0,"",IFERROR(INDEX('[1]公式予選-総合結果表（貼付）'!$A:$Z,MATCH($A23,'[1]公式予選-総合結果表（貼付）'!$A:$A,0),MATCH(T$11,'[1]公式予選-総合結果表（貼付）'!$1:$1,0)),""))</f>
        <v/>
      </c>
      <c r="U23" s="5"/>
      <c r="V23" s="5"/>
    </row>
    <row r="24" spans="1:22" ht="12.75" customHeight="1" x14ac:dyDescent="0.15">
      <c r="A24" s="37">
        <f>IF(OR('[1]公式予選-総合結果表（貼付）'!A13="DNF",'[1]公式予選-総合結果表（貼付）'!A13="DNS",'[1]公式予選-総合結果表（貼付）'!A13="DQ"),'[1]公式予選-総合結果表（貼付）'!A13,IF(MAX('[1]公式予選-総合結果表（貼付）'!$A:$A)&gt;A23,A23+1,""))</f>
        <v>12</v>
      </c>
      <c r="B24" s="36">
        <f>IFERROR(INDEX('[1]公式予選-総合結果表（貼付）'!A13:$V$49,MATCH($A24,'[1]公式予選-総合結果表（貼付）'!A13:$A$49,0),MATCH('公式予選-総合結果表'!B$11,'[1]公式予選-総合結果表（貼付）'!$1:$1,0)),"")</f>
        <v>81</v>
      </c>
      <c r="C24" s="36"/>
      <c r="D24" s="35"/>
      <c r="E24" s="34" t="str">
        <f>IFERROR(INDEX('[1]公式予選-総合結果表（貼付）'!$A:$Z,MATCH($B24,'[1]公式予選-総合結果表（貼付）'!$B:$B,0),MATCH('公式予選-総合結果表'!E$11,'[1]公式予選-総合結果表（貼付）'!$1:$1,0)),"")</f>
        <v>山田 杯利</v>
      </c>
      <c r="F24" s="33" t="str">
        <f>IFERROR(INDEX('[1]公式予選-総合結果表（貼付）'!$A:$Z,MATCH($B24,'[1]公式予選-総合結果表（貼付）'!$B:$B,0),MATCH('公式予選-総合結果表'!F$11,'[1]公式予選-総合結果表（貼付）'!$1:$1,0)),"")</f>
        <v>Drago CORSE/TM</v>
      </c>
      <c r="G24" s="32" t="str">
        <f>IFERROR(INDEX('[1]公式予選-総合結果表（貼付）'!$A:$Z,MATCH($B24,'[1]公式予選-総合結果表（貼付）'!$B:$B,0),MATCH('公式予選-総合結果表'!G$11,'[1]公式予選-総合結果表（貼付）'!$1:$1,0)),"")</f>
        <v>DragoCorse</v>
      </c>
      <c r="H24" s="31" t="str">
        <f>IFERROR(INDEX('[1]公式予選-総合結果表（貼付）'!$A:$Z,MATCH($B24,'[1]公式予選-総合結果表（貼付）'!$B:$B,0),MATCH('公式予選-総合結果表'!H$11,'[1]公式予選-総合結果表（貼付）'!$1:$1,0)),"")</f>
        <v>BS</v>
      </c>
      <c r="I24" s="30">
        <f>IF(A24="DNS","ｽﾀｰﾄ出来ず",IF(A24="DQ","失　格",IFERROR(INDEX('[1]公式予選-総合結果表（貼付）'!$A:$Z,MATCH($B24,'[1]公式予選-総合結果表（貼付）'!$B:$B,0),MATCH('公式予選-総合結果表'!I$11,'[1]公式予選-総合結果表（貼付）'!$1:$1,0)),"")))</f>
        <v>44.71</v>
      </c>
      <c r="J24" s="29" t="str">
        <f>IF(I24&lt;1,"",IF($J$11&gt;I24,"R",""))</f>
        <v>R</v>
      </c>
      <c r="K24" s="28">
        <f>IF(OR('[1]公式予選-総合結果表（貼付）'!A13="DNS",'[1]公式予選-総合結果表（貼付）'!A13="DQ"),"",IFERROR(INDEX('[1]公式予選-総合結果表（貼付）'!$A:$Z,MATCH($B24,'[1]公式予選-総合結果表（貼付）'!$B:$B,0),MATCH('公式予選-総合結果表'!K$11,'[1]公式予選-総合結果表（貼付）'!$1:$1,0)),""))</f>
        <v>0.29299999999999926</v>
      </c>
      <c r="L24" s="28">
        <f>IF(OR('[1]公式予選-総合結果表（貼付）'!A13="DNS",'[1]公式予選-総合結果表（貼付）'!A13="DQ"),"",IFERROR(INDEX('[1]公式予選-総合結果表（貼付）'!$A:$Z,MATCH($B24,'[1]公式予選-総合結果表（貼付）'!$B:$B,0),MATCH('公式予選-総合結果表'!L$11,'[1]公式予選-総合結果表（貼付）'!$1:$1,0)),""))</f>
        <v>5.000000000002558E-3</v>
      </c>
      <c r="M24" s="27" t="str">
        <f>IF(OR('[1]公式予選-総合結果表（貼付）'!A13="DNS",'[1]公式予選-総合結果表（貼付）'!A13="DQ"),"",IFERROR(INDEX('[1]公式予選-総合結果表（貼付）'!$A:$Z,MATCH($B24,'[1]公式予選-総合結果表（貼付）'!$B:$B,0),MATCH("In Lap",'[1]公式予選-総合結果表（貼付）'!$1:$1,0))&amp;"/"&amp;INDEX('[1]公式予選-総合結果表（貼付）'!$A:$Z,MATCH($B24,'[1]公式予選-総合結果表（貼付）'!$B:$B,0),MATCH("Laps",'[1]公式予選-総合結果表（貼付）'!$1:$1,0)),""))</f>
        <v>3/5</v>
      </c>
      <c r="N24" s="42"/>
      <c r="O24" s="5"/>
      <c r="P24" s="5"/>
      <c r="Q24" s="6" t="str">
        <f>IF(IFERROR(INDEX('[1]公式予選-総合結果表（貼付）'!$A:$Z,MATCH($B24,'[1]公式予選-総合結果表（貼付）'!$B:$B,0),MATCH(Q$11,'[1]公式予選-総合結果表（貼付）'!$1:$1,0)),"")=0,"",IFERROR(INDEX('[1]公式予選-総合結果表（貼付）'!$A:$Z,MATCH($B24,'[1]公式予選-総合結果表（貼付）'!$B:$B,0),MATCH(Q$11,'[1]公式予選-総合結果表（貼付）'!$1:$1,0)),""))</f>
        <v/>
      </c>
      <c r="R24" s="6" t="str">
        <f>IF(Q24="","",COUNTIF($Q$13:Q24,"&lt;&gt;"&amp;""))</f>
        <v/>
      </c>
      <c r="S24" s="6" t="str">
        <f>IFERROR(RANK(R24,$R$13:$R$47,1),"")</f>
        <v/>
      </c>
      <c r="T24" s="6" t="str">
        <f>IF(IFERROR(INDEX('[1]公式予選-総合結果表（貼付）'!$A:$Z,MATCH($A24,'[1]公式予選-総合結果表（貼付）'!$A:$A,0),MATCH(T$11,'[1]公式予選-総合結果表（貼付）'!$1:$1,0)),"")=0,"",IFERROR(INDEX('[1]公式予選-総合結果表（貼付）'!$A:$Z,MATCH($A24,'[1]公式予選-総合結果表（貼付）'!$A:$A,0),MATCH(T$11,'[1]公式予選-総合結果表（貼付）'!$1:$1,0)),""))</f>
        <v/>
      </c>
      <c r="U24" s="5"/>
      <c r="V24" s="5"/>
    </row>
    <row r="25" spans="1:22" ht="12.75" customHeight="1" x14ac:dyDescent="0.15">
      <c r="A25" s="37">
        <f>IF(OR('[1]公式予選-総合結果表（貼付）'!A14="DNF",'[1]公式予選-総合結果表（貼付）'!A14="DNS",'[1]公式予選-総合結果表（貼付）'!A14="DQ"),'[1]公式予選-総合結果表（貼付）'!A14,IF(MAX('[1]公式予選-総合結果表（貼付）'!$A:$A)&gt;A24,A24+1,""))</f>
        <v>13</v>
      </c>
      <c r="B25" s="36">
        <f>IFERROR(INDEX('[1]公式予選-総合結果表（貼付）'!A14:$V$49,MATCH($A25,'[1]公式予選-総合結果表（貼付）'!A14:$A$49,0),MATCH('公式予選-総合結果表'!B$11,'[1]公式予選-総合結果表（貼付）'!$1:$1,0)),"")</f>
        <v>51</v>
      </c>
      <c r="C25" s="36"/>
      <c r="D25" s="35"/>
      <c r="E25" s="34" t="str">
        <f>IFERROR(INDEX('[1]公式予選-総合結果表（貼付）'!$A:$Z,MATCH($B25,'[1]公式予選-総合結果表（貼付）'!$B:$B,0),MATCH('公式予選-総合結果表'!E$11,'[1]公式予選-総合結果表（貼付）'!$1:$1,0)),"")</f>
        <v>堂園 鷲</v>
      </c>
      <c r="F25" s="33" t="str">
        <f>IFERROR(INDEX('[1]公式予選-総合結果表（貼付）'!$A:$Z,MATCH($B25,'[1]公式予選-総合結果表（貼付）'!$B:$B,0),MATCH('公式予選-総合結果表'!F$11,'[1]公式予選-総合結果表（貼付）'!$1:$1,0)),"")</f>
        <v>ENERGY CORCE/TM</v>
      </c>
      <c r="G25" s="32" t="str">
        <f>IFERROR(INDEX('[1]公式予選-総合結果表（貼付）'!$A:$Z,MATCH($B25,'[1]公式予選-総合結果表（貼付）'!$B:$B,0),MATCH('公式予選-総合結果表'!G$11,'[1]公式予選-総合結果表（貼付）'!$1:$1,0)),"")</f>
        <v>ENERGY JAPAN</v>
      </c>
      <c r="H25" s="31" t="str">
        <f>IFERROR(INDEX('[1]公式予選-総合結果表（貼付）'!$A:$Z,MATCH($B25,'[1]公式予選-総合結果表（貼付）'!$B:$B,0),MATCH('公式予選-総合結果表'!H$11,'[1]公式予選-総合結果表（貼付）'!$1:$1,0)),"")</f>
        <v>BS</v>
      </c>
      <c r="I25" s="30">
        <f>IF(A25="DNS","ｽﾀｰﾄ出来ず",IF(A25="DQ","失　格",IFERROR(INDEX('[1]公式予選-総合結果表（貼付）'!$A:$Z,MATCH($B25,'[1]公式予選-総合結果表（貼付）'!$B:$B,0),MATCH('公式予選-総合結果表'!I$11,'[1]公式予選-総合結果表（貼付）'!$1:$1,0)),"")))</f>
        <v>44.767000000000003</v>
      </c>
      <c r="J25" s="29" t="str">
        <f>IF(I25&lt;1,"",IF($J$11&gt;I25,"R",""))</f>
        <v>R</v>
      </c>
      <c r="K25" s="28">
        <f>IF(OR('[1]公式予選-総合結果表（貼付）'!A14="DNS",'[1]公式予選-総合結果表（貼付）'!A14="DQ"),"",IFERROR(INDEX('[1]公式予選-総合結果表（貼付）'!$A:$Z,MATCH($B25,'[1]公式予選-総合結果表（貼付）'!$B:$B,0),MATCH('公式予選-総合結果表'!K$11,'[1]公式予選-総合結果表（貼付）'!$1:$1,0)),""))</f>
        <v>0.35000000000000142</v>
      </c>
      <c r="L25" s="28">
        <f>IF(OR('[1]公式予選-総合結果表（貼付）'!A14="DNS",'[1]公式予選-総合結果表（貼付）'!A14="DQ"),"",IFERROR(INDEX('[1]公式予選-総合結果表（貼付）'!$A:$Z,MATCH($B25,'[1]公式予選-総合結果表（貼付）'!$B:$B,0),MATCH('公式予選-総合結果表'!L$11,'[1]公式予選-総合結果表（貼付）'!$1:$1,0)),""))</f>
        <v>5.700000000000216E-2</v>
      </c>
      <c r="M25" s="27" t="str">
        <f>IF(OR('[1]公式予選-総合結果表（貼付）'!A14="DNS",'[1]公式予選-総合結果表（貼付）'!A14="DQ"),"",IFERROR(INDEX('[1]公式予選-総合結果表（貼付）'!$A:$Z,MATCH($B25,'[1]公式予選-総合結果表（貼付）'!$B:$B,0),MATCH("In Lap",'[1]公式予選-総合結果表（貼付）'!$1:$1,0))&amp;"/"&amp;INDEX('[1]公式予選-総合結果表（貼付）'!$A:$Z,MATCH($B25,'[1]公式予選-総合結果表（貼付）'!$B:$B,0),MATCH("Laps",'[1]公式予選-総合結果表（貼付）'!$1:$1,0)),""))</f>
        <v>2/3</v>
      </c>
      <c r="N25" s="42"/>
      <c r="O25" s="5"/>
      <c r="P25" s="5"/>
      <c r="Q25" s="6" t="str">
        <f>IF(IFERROR(INDEX('[1]公式予選-総合結果表（貼付）'!$A:$Z,MATCH($B25,'[1]公式予選-総合結果表（貼付）'!$B:$B,0),MATCH(Q$11,'[1]公式予選-総合結果表（貼付）'!$1:$1,0)),"")=0,"",IFERROR(INDEX('[1]公式予選-総合結果表（貼付）'!$A:$Z,MATCH($B25,'[1]公式予選-総合結果表（貼付）'!$B:$B,0),MATCH(Q$11,'[1]公式予選-総合結果表（貼付）'!$1:$1,0)),""))</f>
        <v/>
      </c>
      <c r="R25" s="6" t="str">
        <f>IF(Q25="","",COUNTIF($Q$13:Q25,"&lt;&gt;"&amp;""))</f>
        <v/>
      </c>
      <c r="S25" s="6" t="str">
        <f>IFERROR(RANK(R25,$R$13:$R$47,1),"")</f>
        <v/>
      </c>
      <c r="T25" s="6" t="str">
        <f>IF(IFERROR(INDEX('[1]公式予選-総合結果表（貼付）'!$A:$Z,MATCH($A25,'[1]公式予選-総合結果表（貼付）'!$A:$A,0),MATCH(T$11,'[1]公式予選-総合結果表（貼付）'!$1:$1,0)),"")=0,"",IFERROR(INDEX('[1]公式予選-総合結果表（貼付）'!$A:$Z,MATCH($A25,'[1]公式予選-総合結果表（貼付）'!$A:$A,0),MATCH(T$11,'[1]公式予選-総合結果表（貼付）'!$1:$1,0)),""))</f>
        <v/>
      </c>
      <c r="U25" s="5"/>
      <c r="V25" s="5"/>
    </row>
    <row r="26" spans="1:22" ht="12.75" customHeight="1" x14ac:dyDescent="0.15">
      <c r="A26" s="37">
        <f>IF(OR('[1]公式予選-総合結果表（貼付）'!A15="DNF",'[1]公式予選-総合結果表（貼付）'!A15="DNS",'[1]公式予選-総合結果表（貼付）'!A15="DQ"),'[1]公式予選-総合結果表（貼付）'!A15,IF(MAX('[1]公式予選-総合結果表（貼付）'!$A:$A)&gt;A25,A25+1,""))</f>
        <v>14</v>
      </c>
      <c r="B26" s="36">
        <f>IFERROR(INDEX('[1]公式予選-総合結果表（貼付）'!A15:$V$49,MATCH($A26,'[1]公式予選-総合結果表（貼付）'!A15:$A$49,0),MATCH('公式予選-総合結果表'!B$11,'[1]公式予選-総合結果表（貼付）'!$1:$1,0)),"")</f>
        <v>14</v>
      </c>
      <c r="C26" s="36"/>
      <c r="D26" s="35"/>
      <c r="E26" s="34" t="str">
        <f>IFERROR(INDEX('[1]公式予選-総合結果表（貼付）'!$A:$Z,MATCH($B26,'[1]公式予選-総合結果表（貼付）'!$B:$B,0),MATCH('公式予選-総合結果表'!E$11,'[1]公式予選-総合結果表（貼付）'!$1:$1,0)),"")</f>
        <v>浅見 謙心</v>
      </c>
      <c r="F26" s="33" t="str">
        <f>IFERROR(INDEX('[1]公式予選-総合結果表（貼付）'!$A:$Z,MATCH($B26,'[1]公式予選-総合結果表（貼付）'!$B:$B,0),MATCH('公式予選-総合結果表'!F$11,'[1]公式予選-総合結果表（貼付）'!$1:$1,0)),"")</f>
        <v>Birel ART/IAME</v>
      </c>
      <c r="G26" s="32" t="str">
        <f>IFERROR(INDEX('[1]公式予選-総合結果表（貼付）'!$A:$Z,MATCH($B26,'[1]公式予選-総合結果表（貼付）'!$B:$B,0),MATCH('公式予選-総合結果表'!G$11,'[1]公式予選-総合結果表（貼付）'!$1:$1,0)),"")</f>
        <v>BirelART Access Racing</v>
      </c>
      <c r="H26" s="31" t="str">
        <f>IFERROR(INDEX('[1]公式予選-総合結果表（貼付）'!$A:$Z,MATCH($B26,'[1]公式予選-総合結果表（貼付）'!$B:$B,0),MATCH('公式予選-総合結果表'!H$11,'[1]公式予選-総合結果表（貼付）'!$1:$1,0)),"")</f>
        <v>BS</v>
      </c>
      <c r="I26" s="30">
        <f>IF(A26="DNS","ｽﾀｰﾄ出来ず",IF(A26="DQ","失　格",IFERROR(INDEX('[1]公式予選-総合結果表（貼付）'!$A:$Z,MATCH($B26,'[1]公式予選-総合結果表（貼付）'!$B:$B,0),MATCH('公式予選-総合結果表'!I$11,'[1]公式予選-総合結果表（貼付）'!$1:$1,0)),"")))</f>
        <v>44.783999999999999</v>
      </c>
      <c r="J26" s="29" t="str">
        <f>IF(I26&lt;1,"",IF($J$11&gt;I26,"R",""))</f>
        <v>R</v>
      </c>
      <c r="K26" s="28">
        <f>IF(OR('[1]公式予選-総合結果表（貼付）'!A15="DNS",'[1]公式予選-総合結果表（貼付）'!A15="DQ"),"",IFERROR(INDEX('[1]公式予選-総合結果表（貼付）'!$A:$Z,MATCH($B26,'[1]公式予選-総合結果表（貼付）'!$B:$B,0),MATCH('公式予選-総合結果表'!K$11,'[1]公式予選-総合結果表（貼付）'!$1:$1,0)),""))</f>
        <v>0.36699999999999733</v>
      </c>
      <c r="L26" s="28">
        <f>IF(OR('[1]公式予選-総合結果表（貼付）'!A15="DNS",'[1]公式予選-総合結果表（貼付）'!A15="DQ"),"",IFERROR(INDEX('[1]公式予選-総合結果表（貼付）'!$A:$Z,MATCH($B26,'[1]公式予選-総合結果表（貼付）'!$B:$B,0),MATCH('公式予選-総合結果表'!L$11,'[1]公式予選-総合結果表（貼付）'!$1:$1,0)),""))</f>
        <v>1.6999999999995907E-2</v>
      </c>
      <c r="M26" s="27" t="str">
        <f>IF(OR('[1]公式予選-総合結果表（貼付）'!A15="DNS",'[1]公式予選-総合結果表（貼付）'!A15="DQ"),"",IFERROR(INDEX('[1]公式予選-総合結果表（貼付）'!$A:$Z,MATCH($B26,'[1]公式予選-総合結果表（貼付）'!$B:$B,0),MATCH("In Lap",'[1]公式予選-総合結果表（貼付）'!$1:$1,0))&amp;"/"&amp;INDEX('[1]公式予選-総合結果表（貼付）'!$A:$Z,MATCH($B26,'[1]公式予選-総合結果表（貼付）'!$B:$B,0),MATCH("Laps",'[1]公式予選-総合結果表（貼付）'!$1:$1,0)),""))</f>
        <v>5/5</v>
      </c>
      <c r="N26" s="42"/>
      <c r="O26" s="5"/>
      <c r="P26" s="5"/>
      <c r="Q26" s="6" t="str">
        <f>IF(IFERROR(INDEX('[1]公式予選-総合結果表（貼付）'!$A:$Z,MATCH($B26,'[1]公式予選-総合結果表（貼付）'!$B:$B,0),MATCH(Q$11,'[1]公式予選-総合結果表（貼付）'!$1:$1,0)),"")=0,"",IFERROR(INDEX('[1]公式予選-総合結果表（貼付）'!$A:$Z,MATCH($B26,'[1]公式予選-総合結果表（貼付）'!$B:$B,0),MATCH(Q$11,'[1]公式予選-総合結果表（貼付）'!$1:$1,0)),""))</f>
        <v/>
      </c>
      <c r="R26" s="6" t="str">
        <f>IF(Q26="","",COUNTIF($Q$13:Q26,"&lt;&gt;"&amp;""))</f>
        <v/>
      </c>
      <c r="S26" s="6" t="str">
        <f>IFERROR(RANK(R26,$R$13:$R$47,1),"")</f>
        <v/>
      </c>
      <c r="T26" s="6" t="str">
        <f>IF(IFERROR(INDEX('[1]公式予選-総合結果表（貼付）'!$A:$Z,MATCH($A26,'[1]公式予選-総合結果表（貼付）'!$A:$A,0),MATCH(T$11,'[1]公式予選-総合結果表（貼付）'!$1:$1,0)),"")=0,"",IFERROR(INDEX('[1]公式予選-総合結果表（貼付）'!$A:$Z,MATCH($A26,'[1]公式予選-総合結果表（貼付）'!$A:$A,0),MATCH(T$11,'[1]公式予選-総合結果表（貼付）'!$1:$1,0)),""))</f>
        <v/>
      </c>
      <c r="U26" s="5"/>
      <c r="V26" s="5"/>
    </row>
    <row r="27" spans="1:22" ht="12.75" customHeight="1" x14ac:dyDescent="0.15">
      <c r="A27" s="37">
        <f>IF(OR('[1]公式予選-総合結果表（貼付）'!A16="DNF",'[1]公式予選-総合結果表（貼付）'!A16="DNS",'[1]公式予選-総合結果表（貼付）'!A16="DQ"),'[1]公式予選-総合結果表（貼付）'!A16,IF(MAX('[1]公式予選-総合結果表（貼付）'!$A:$A)&gt;A26,A26+1,""))</f>
        <v>15</v>
      </c>
      <c r="B27" s="36">
        <f>IFERROR(INDEX('[1]公式予選-総合結果表（貼付）'!A16:$V$49,MATCH($A27,'[1]公式予選-総合結果表（貼付）'!A16:$A$49,0),MATCH('公式予選-総合結果表'!B$11,'[1]公式予選-総合結果表（貼付）'!$1:$1,0)),"")</f>
        <v>77</v>
      </c>
      <c r="C27" s="36"/>
      <c r="D27" s="35"/>
      <c r="E27" s="34" t="str">
        <f>IFERROR(INDEX('[1]公式予選-総合結果表（貼付）'!$A:$Z,MATCH($B27,'[1]公式予選-総合結果表（貼付）'!$B:$B,0),MATCH('公式予選-総合結果表'!E$11,'[1]公式予選-総合結果表（貼付）'!$1:$1,0)),"")</f>
        <v>渡部 智仁</v>
      </c>
      <c r="F27" s="33" t="str">
        <f>IFERROR(INDEX('[1]公式予選-総合結果表（貼付）'!$A:$Z,MATCH($B27,'[1]公式予選-総合結果表（貼付）'!$B:$B,0),MATCH('公式予選-総合結果表'!F$11,'[1]公式予選-総合結果表（貼付）'!$1:$1,0)),"")</f>
        <v>Rosa Drago CORSE/TM</v>
      </c>
      <c r="G27" s="32" t="str">
        <f>IFERROR(INDEX('[1]公式予選-総合結果表（貼付）'!$A:$Z,MATCH($B27,'[1]公式予選-総合結果表（貼付）'!$B:$B,0),MATCH('公式予選-総合結果表'!G$11,'[1]公式予選-総合結果表（貼付）'!$1:$1,0)),"")</f>
        <v>RosaDragoCORSE</v>
      </c>
      <c r="H27" s="31" t="str">
        <f>IFERROR(INDEX('[1]公式予選-総合結果表（貼付）'!$A:$Z,MATCH($B27,'[1]公式予選-総合結果表（貼付）'!$B:$B,0),MATCH('公式予選-総合結果表'!H$11,'[1]公式予選-総合結果表（貼付）'!$1:$1,0)),"")</f>
        <v>BS</v>
      </c>
      <c r="I27" s="30">
        <f>IF(A27="DNS","ｽﾀｰﾄ出来ず",IF(A27="DQ","失　格",IFERROR(INDEX('[1]公式予選-総合結果表（貼付）'!$A:$Z,MATCH($B27,'[1]公式予選-総合結果表（貼付）'!$B:$B,0),MATCH('公式予選-総合結果表'!I$11,'[1]公式予選-総合結果表（貼付）'!$1:$1,0)),"")))</f>
        <v>44.795000000000002</v>
      </c>
      <c r="J27" s="29" t="str">
        <f>IF(I27&lt;1,"",IF($J$11&gt;I27,"R",""))</f>
        <v>R</v>
      </c>
      <c r="K27" s="28">
        <f>IF(OR('[1]公式予選-総合結果表（貼付）'!A16="DNS",'[1]公式予選-総合結果表（貼付）'!A16="DQ"),"",IFERROR(INDEX('[1]公式予選-総合結果表（貼付）'!$A:$Z,MATCH($B27,'[1]公式予選-総合結果表（貼付）'!$B:$B,0),MATCH('公式予選-総合結果表'!K$11,'[1]公式予選-総合結果表（貼付）'!$1:$1,0)),""))</f>
        <v>0.37800000000000011</v>
      </c>
      <c r="L27" s="28">
        <f>IF(OR('[1]公式予選-総合結果表（貼付）'!A16="DNS",'[1]公式予選-総合結果表（貼付）'!A16="DQ"),"",IFERROR(INDEX('[1]公式予選-総合結果表（貼付）'!$A:$Z,MATCH($B27,'[1]公式予選-総合結果表（貼付）'!$B:$B,0),MATCH('公式予選-総合結果表'!L$11,'[1]公式予選-総合結果表（貼付）'!$1:$1,0)),""))</f>
        <v>1.1000000000002785E-2</v>
      </c>
      <c r="M27" s="27" t="str">
        <f>IF(OR('[1]公式予選-総合結果表（貼付）'!A16="DNS",'[1]公式予選-総合結果表（貼付）'!A16="DQ"),"",IFERROR(INDEX('[1]公式予選-総合結果表（貼付）'!$A:$Z,MATCH($B27,'[1]公式予選-総合結果表（貼付）'!$B:$B,0),MATCH("In Lap",'[1]公式予選-総合結果表（貼付）'!$1:$1,0))&amp;"/"&amp;INDEX('[1]公式予選-総合結果表（貼付）'!$A:$Z,MATCH($B27,'[1]公式予選-総合結果表（貼付）'!$B:$B,0),MATCH("Laps",'[1]公式予選-総合結果表（貼付）'!$1:$1,0)),""))</f>
        <v>4/6</v>
      </c>
      <c r="N27" s="42"/>
      <c r="O27" s="5"/>
      <c r="P27" s="5"/>
      <c r="Q27" s="6" t="str">
        <f>IF(IFERROR(INDEX('[1]公式予選-総合結果表（貼付）'!$A:$Z,MATCH($B27,'[1]公式予選-総合結果表（貼付）'!$B:$B,0),MATCH(Q$11,'[1]公式予選-総合結果表（貼付）'!$1:$1,0)),"")=0,"",IFERROR(INDEX('[1]公式予選-総合結果表（貼付）'!$A:$Z,MATCH($B27,'[1]公式予選-総合結果表（貼付）'!$B:$B,0),MATCH(Q$11,'[1]公式予選-総合結果表（貼付）'!$1:$1,0)),""))</f>
        <v/>
      </c>
      <c r="R27" s="6" t="str">
        <f>IF(Q27="","",COUNTIF($Q$13:Q27,"&lt;&gt;"&amp;""))</f>
        <v/>
      </c>
      <c r="S27" s="6" t="str">
        <f>IFERROR(RANK(R27,$R$13:$R$47,1),"")</f>
        <v/>
      </c>
      <c r="T27" s="6" t="str">
        <f>IF(IFERROR(INDEX('[1]公式予選-総合結果表（貼付）'!$A:$Z,MATCH($A27,'[1]公式予選-総合結果表（貼付）'!$A:$A,0),MATCH(T$11,'[1]公式予選-総合結果表（貼付）'!$1:$1,0)),"")=0,"",IFERROR(INDEX('[1]公式予選-総合結果表（貼付）'!$A:$Z,MATCH($A27,'[1]公式予選-総合結果表（貼付）'!$A:$A,0),MATCH(T$11,'[1]公式予選-総合結果表（貼付）'!$1:$1,0)),""))</f>
        <v/>
      </c>
      <c r="U27" s="5"/>
      <c r="V27" s="5"/>
    </row>
    <row r="28" spans="1:22" ht="12.75" customHeight="1" x14ac:dyDescent="0.15">
      <c r="A28" s="37">
        <f>IF(OR('[1]公式予選-総合結果表（貼付）'!A17="DNF",'[1]公式予選-総合結果表（貼付）'!A17="DNS",'[1]公式予選-総合結果表（貼付）'!A17="DQ"),'[1]公式予選-総合結果表（貼付）'!A17,IF(MAX('[1]公式予選-総合結果表（貼付）'!$A:$A)&gt;A27,A27+1,""))</f>
        <v>16</v>
      </c>
      <c r="B28" s="36">
        <f>IFERROR(INDEX('[1]公式予選-総合結果表（貼付）'!A17:$V$49,MATCH($A28,'[1]公式予選-総合結果表（貼付）'!A17:$A$49,0),MATCH('公式予選-総合結果表'!B$11,'[1]公式予選-総合結果表（貼付）'!$1:$1,0)),"")</f>
        <v>67</v>
      </c>
      <c r="C28" s="36"/>
      <c r="D28" s="35"/>
      <c r="E28" s="34" t="str">
        <f>IFERROR(INDEX('[1]公式予選-総合結果表（貼付）'!$A:$Z,MATCH($B28,'[1]公式予選-総合結果表（貼付）'!$B:$B,0),MATCH('公式予選-総合結果表'!E$11,'[1]公式予選-総合結果表（貼付）'!$1:$1,0)),"")</f>
        <v>田中 照久</v>
      </c>
      <c r="F28" s="33" t="str">
        <f>IFERROR(INDEX('[1]公式予選-総合結果表（貼付）'!$A:$Z,MATCH($B28,'[1]公式予選-総合結果表（貼付）'!$B:$B,0),MATCH('公式予選-総合結果表'!F$11,'[1]公式予選-総合結果表（貼付）'!$1:$1,0)),"")</f>
        <v>GLEA TEQKK02/TM</v>
      </c>
      <c r="G28" s="32" t="str">
        <f>IFERROR(INDEX('[1]公式予選-総合結果表（貼付）'!$A:$Z,MATCH($B28,'[1]公式予選-総合結果表（貼付）'!$B:$B,0),MATCH('公式予選-総合結果表'!G$11,'[1]公式予選-総合結果表（貼付）'!$1:$1,0)),"")</f>
        <v>GLEATEQ  RACING  TEAM</v>
      </c>
      <c r="H28" s="31" t="str">
        <f>IFERROR(INDEX('[1]公式予選-総合結果表（貼付）'!$A:$Z,MATCH($B28,'[1]公式予選-総合結果表（貼付）'!$B:$B,0),MATCH('公式予選-総合結果表'!H$11,'[1]公式予選-総合結果表（貼付）'!$1:$1,0)),"")</f>
        <v>BS</v>
      </c>
      <c r="I28" s="30">
        <f>IF(A28="DNS","ｽﾀｰﾄ出来ず",IF(A28="DQ","失　格",IFERROR(INDEX('[1]公式予選-総合結果表（貼付）'!$A:$Z,MATCH($B28,'[1]公式予選-総合結果表（貼付）'!$B:$B,0),MATCH('公式予選-総合結果表'!I$11,'[1]公式予選-総合結果表（貼付）'!$1:$1,0)),"")))</f>
        <v>44.811</v>
      </c>
      <c r="J28" s="29" t="str">
        <f>IF(I28&lt;1,"",IF($J$11&gt;I28,"R",""))</f>
        <v>R</v>
      </c>
      <c r="K28" s="28">
        <f>IF(OR('[1]公式予選-総合結果表（貼付）'!A17="DNS",'[1]公式予選-総合結果表（貼付）'!A17="DQ"),"",IFERROR(INDEX('[1]公式予選-総合結果表（貼付）'!$A:$Z,MATCH($B28,'[1]公式予選-総合結果表（貼付）'!$B:$B,0),MATCH('公式予選-総合結果表'!K$11,'[1]公式予選-総合結果表（貼付）'!$1:$1,0)),""))</f>
        <v>0.39399999999999835</v>
      </c>
      <c r="L28" s="28">
        <f>IF(OR('[1]公式予選-総合結果表（貼付）'!A17="DNS",'[1]公式予選-総合結果表（貼付）'!A17="DQ"),"",IFERROR(INDEX('[1]公式予選-総合結果表（貼付）'!$A:$Z,MATCH($B28,'[1]公式予選-総合結果表（貼付）'!$B:$B,0),MATCH('公式予選-総合結果表'!L$11,'[1]公式予選-総合結果表（貼付）'!$1:$1,0)),""))</f>
        <v>1.5999999999998238E-2</v>
      </c>
      <c r="M28" s="27" t="str">
        <f>IF(OR('[1]公式予選-総合結果表（貼付）'!A17="DNS",'[1]公式予選-総合結果表（貼付）'!A17="DQ"),"",IFERROR(INDEX('[1]公式予選-総合結果表（貼付）'!$A:$Z,MATCH($B28,'[1]公式予選-総合結果表（貼付）'!$B:$B,0),MATCH("In Lap",'[1]公式予選-総合結果表（貼付）'!$1:$1,0))&amp;"/"&amp;INDEX('[1]公式予選-総合結果表（貼付）'!$A:$Z,MATCH($B28,'[1]公式予選-総合結果表（貼付）'!$B:$B,0),MATCH("Laps",'[1]公式予選-総合結果表（貼付）'!$1:$1,0)),""))</f>
        <v>5/5</v>
      </c>
      <c r="N28" s="42"/>
      <c r="O28" s="5"/>
      <c r="P28" s="5"/>
      <c r="Q28" s="6" t="str">
        <f>IF(IFERROR(INDEX('[1]公式予選-総合結果表（貼付）'!$A:$Z,MATCH($B28,'[1]公式予選-総合結果表（貼付）'!$B:$B,0),MATCH(Q$11,'[1]公式予選-総合結果表（貼付）'!$1:$1,0)),"")=0,"",IFERROR(INDEX('[1]公式予選-総合結果表（貼付）'!$A:$Z,MATCH($B28,'[1]公式予選-総合結果表（貼付）'!$B:$B,0),MATCH(Q$11,'[1]公式予選-総合結果表（貼付）'!$1:$1,0)),""))</f>
        <v/>
      </c>
      <c r="R28" s="6" t="str">
        <f>IF(Q28="","",COUNTIF($Q$13:Q28,"&lt;&gt;"&amp;""))</f>
        <v/>
      </c>
      <c r="S28" s="6" t="str">
        <f>IFERROR(RANK(R28,$R$13:$R$47,1),"")</f>
        <v/>
      </c>
      <c r="T28" s="6" t="str">
        <f>IF(IFERROR(INDEX('[1]公式予選-総合結果表（貼付）'!$A:$Z,MATCH($A28,'[1]公式予選-総合結果表（貼付）'!$A:$A,0),MATCH(T$11,'[1]公式予選-総合結果表（貼付）'!$1:$1,0)),"")=0,"",IFERROR(INDEX('[1]公式予選-総合結果表（貼付）'!$A:$Z,MATCH($A28,'[1]公式予選-総合結果表（貼付）'!$A:$A,0),MATCH(T$11,'[1]公式予選-総合結果表（貼付）'!$1:$1,0)),""))</f>
        <v/>
      </c>
      <c r="U28" s="5"/>
      <c r="V28" s="5"/>
    </row>
    <row r="29" spans="1:22" ht="12.75" customHeight="1" x14ac:dyDescent="0.15">
      <c r="A29" s="37">
        <f>IF(OR('[1]公式予選-総合結果表（貼付）'!A18="DNF",'[1]公式予選-総合結果表（貼付）'!A18="DNS",'[1]公式予選-総合結果表（貼付）'!A18="DQ"),'[1]公式予選-総合結果表（貼付）'!A18,IF(MAX('[1]公式予選-総合結果表（貼付）'!$A:$A)&gt;A28,A28+1,""))</f>
        <v>17</v>
      </c>
      <c r="B29" s="36">
        <f>IFERROR(INDEX('[1]公式予選-総合結果表（貼付）'!A18:$V$49,MATCH($A29,'[1]公式予選-総合結果表（貼付）'!A18:$A$49,0),MATCH('公式予選-総合結果表'!B$11,'[1]公式予選-総合結果表（貼付）'!$1:$1,0)),"")</f>
        <v>55</v>
      </c>
      <c r="C29" s="36"/>
      <c r="D29" s="35"/>
      <c r="E29" s="34" t="str">
        <f>IFERROR(INDEX('[1]公式予選-総合結果表（貼付）'!$A:$Z,MATCH($B29,'[1]公式予選-総合結果表（貼付）'!$B:$B,0),MATCH('公式予選-総合結果表'!E$11,'[1]公式予選-総合結果表（貼付）'!$1:$1,0)),"")</f>
        <v>藤井 翔大</v>
      </c>
      <c r="F29" s="33" t="str">
        <f>IFERROR(INDEX('[1]公式予選-総合結果表（貼付）'!$A:$Z,MATCH($B29,'[1]公式予選-総合結果表（貼付）'!$B:$B,0),MATCH('公式予選-総合結果表'!F$11,'[1]公式予選-総合結果表（貼付）'!$1:$1,0)),"")</f>
        <v>Drago CORSE/TM</v>
      </c>
      <c r="G29" s="32" t="str">
        <f>IFERROR(INDEX('[1]公式予選-総合結果表（貼付）'!$A:$Z,MATCH($B29,'[1]公式予選-総合結果表（貼付）'!$B:$B,0),MATCH('公式予選-総合結果表'!G$11,'[1]公式予選-総合結果表（貼付）'!$1:$1,0)),"")</f>
        <v>Croc Promotion</v>
      </c>
      <c r="H29" s="31" t="str">
        <f>IFERROR(INDEX('[1]公式予選-総合結果表（貼付）'!$A:$Z,MATCH($B29,'[1]公式予選-総合結果表（貼付）'!$B:$B,0),MATCH('公式予選-総合結果表'!H$11,'[1]公式予選-総合結果表（貼付）'!$1:$1,0)),"")</f>
        <v>BS</v>
      </c>
      <c r="I29" s="30">
        <f>IF(A29="DNS","ｽﾀｰﾄ出来ず",IF(A29="DQ","失　格",IFERROR(INDEX('[1]公式予選-総合結果表（貼付）'!$A:$Z,MATCH($B29,'[1]公式予選-総合結果表（貼付）'!$B:$B,0),MATCH('公式予選-総合結果表'!I$11,'[1]公式予選-総合結果表（貼付）'!$1:$1,0)),"")))</f>
        <v>44.820999999999998</v>
      </c>
      <c r="J29" s="29" t="str">
        <f>IF(I29&lt;1,"",IF($J$11&gt;I29,"R",""))</f>
        <v>R</v>
      </c>
      <c r="K29" s="28">
        <f>IF(OR('[1]公式予選-総合結果表（貼付）'!A18="DNS",'[1]公式予選-総合結果表（貼付）'!A18="DQ"),"",IFERROR(INDEX('[1]公式予選-総合結果表（貼付）'!$A:$Z,MATCH($B29,'[1]公式予選-総合結果表（貼付）'!$B:$B,0),MATCH('公式予選-総合結果表'!K$11,'[1]公式予選-総合結果表（貼付）'!$1:$1,0)),""))</f>
        <v>0.40399999999999636</v>
      </c>
      <c r="L29" s="28">
        <f>IF(OR('[1]公式予選-総合結果表（貼付）'!A18="DNS",'[1]公式予選-総合結果表（貼付）'!A18="DQ"),"",IFERROR(INDEX('[1]公式予選-総合結果表（貼付）'!$A:$Z,MATCH($B29,'[1]公式予選-総合結果表（貼付）'!$B:$B,0),MATCH('公式予選-総合結果表'!L$11,'[1]公式予選-総合結果表（貼付）'!$1:$1,0)),""))</f>
        <v>9.9999999999980105E-3</v>
      </c>
      <c r="M29" s="27" t="str">
        <f>IF(OR('[1]公式予選-総合結果表（貼付）'!A18="DNS",'[1]公式予選-総合結果表（貼付）'!A18="DQ"),"",IFERROR(INDEX('[1]公式予選-総合結果表（貼付）'!$A:$Z,MATCH($B29,'[1]公式予選-総合結果表（貼付）'!$B:$B,0),MATCH("In Lap",'[1]公式予選-総合結果表（貼付）'!$1:$1,0))&amp;"/"&amp;INDEX('[1]公式予選-総合結果表（貼付）'!$A:$Z,MATCH($B29,'[1]公式予選-総合結果表（貼付）'!$B:$B,0),MATCH("Laps",'[1]公式予選-総合結果表（貼付）'!$1:$1,0)),""))</f>
        <v>6/7</v>
      </c>
      <c r="N29" s="42"/>
      <c r="O29" s="5"/>
      <c r="P29" s="5"/>
      <c r="Q29" s="6" t="str">
        <f>IF(IFERROR(INDEX('[1]公式予選-総合結果表（貼付）'!$A:$Z,MATCH($B29,'[1]公式予選-総合結果表（貼付）'!$B:$B,0),MATCH(Q$11,'[1]公式予選-総合結果表（貼付）'!$1:$1,0)),"")=0,"",IFERROR(INDEX('[1]公式予選-総合結果表（貼付）'!$A:$Z,MATCH($B29,'[1]公式予選-総合結果表（貼付）'!$B:$B,0),MATCH(Q$11,'[1]公式予選-総合結果表（貼付）'!$1:$1,0)),""))</f>
        <v/>
      </c>
      <c r="R29" s="6" t="str">
        <f>IF(Q29="","",COUNTIF($Q$13:Q29,"&lt;&gt;"&amp;""))</f>
        <v/>
      </c>
      <c r="S29" s="6" t="str">
        <f>IFERROR(RANK(R29,$R$13:$R$47,1),"")</f>
        <v/>
      </c>
      <c r="T29" s="6" t="str">
        <f>IF(IFERROR(INDEX('[1]公式予選-総合結果表（貼付）'!$A:$Z,MATCH($A29,'[1]公式予選-総合結果表（貼付）'!$A:$A,0),MATCH(T$11,'[1]公式予選-総合結果表（貼付）'!$1:$1,0)),"")=0,"",IFERROR(INDEX('[1]公式予選-総合結果表（貼付）'!$A:$Z,MATCH($A29,'[1]公式予選-総合結果表（貼付）'!$A:$A,0),MATCH(T$11,'[1]公式予選-総合結果表（貼付）'!$1:$1,0)),""))</f>
        <v/>
      </c>
      <c r="U29" s="5"/>
      <c r="V29" s="5"/>
    </row>
    <row r="30" spans="1:22" ht="12.75" customHeight="1" x14ac:dyDescent="0.15">
      <c r="A30" s="37">
        <f>IF(OR('[1]公式予選-総合結果表（貼付）'!A19="DNF",'[1]公式予選-総合結果表（貼付）'!A19="DNS",'[1]公式予選-総合結果表（貼付）'!A19="DQ"),'[1]公式予選-総合結果表（貼付）'!A19,IF(MAX('[1]公式予選-総合結果表（貼付）'!$A:$A)&gt;A29,A29+1,""))</f>
        <v>18</v>
      </c>
      <c r="B30" s="36">
        <f>IFERROR(INDEX('[1]公式予選-総合結果表（貼付）'!A19:$V$49,MATCH($A30,'[1]公式予選-総合結果表（貼付）'!A19:$A$49,0),MATCH('公式予選-総合結果表'!B$11,'[1]公式予選-総合結果表（貼付）'!$1:$1,0)),"")</f>
        <v>7</v>
      </c>
      <c r="C30" s="36"/>
      <c r="D30" s="35"/>
      <c r="E30" s="34" t="str">
        <f>IFERROR(INDEX('[1]公式予選-総合結果表（貼付）'!$A:$Z,MATCH($B30,'[1]公式予選-総合結果表（貼付）'!$B:$B,0),MATCH('公式予選-総合結果表'!E$11,'[1]公式予選-総合結果表（貼付）'!$1:$1,0)),"")</f>
        <v>高橋 悠之</v>
      </c>
      <c r="F30" s="33" t="str">
        <f>IFERROR(INDEX('[1]公式予選-総合結果表（貼付）'!$A:$Z,MATCH($B30,'[1]公式予選-総合結果表（貼付）'!$B:$B,0),MATCH('公式予選-総合結果表'!F$11,'[1]公式予選-総合結果表（貼付）'!$1:$1,0)),"")</f>
        <v>Birel ART/IAME</v>
      </c>
      <c r="G30" s="32" t="str">
        <f>IFERROR(INDEX('[1]公式予選-総合結果表（貼付）'!$A:$Z,MATCH($B30,'[1]公式予選-総合結果表（貼付）'!$B:$B,0),MATCH('公式予選-総合結果表'!G$11,'[1]公式予選-総合結果表（貼付）'!$1:$1,0)),"")</f>
        <v>BirelART Access Racing</v>
      </c>
      <c r="H30" s="31" t="str">
        <f>IFERROR(INDEX('[1]公式予選-総合結果表（貼付）'!$A:$Z,MATCH($B30,'[1]公式予選-総合結果表（貼付）'!$B:$B,0),MATCH('公式予選-総合結果表'!H$11,'[1]公式予選-総合結果表（貼付）'!$1:$1,0)),"")</f>
        <v>BS</v>
      </c>
      <c r="I30" s="30">
        <f>IF(A30="DNS","ｽﾀｰﾄ出来ず",IF(A30="DQ","失　格",IFERROR(INDEX('[1]公式予選-総合結果表（貼付）'!$A:$Z,MATCH($B30,'[1]公式予選-総合結果表（貼付）'!$B:$B,0),MATCH('公式予選-総合結果表'!I$11,'[1]公式予選-総合結果表（貼付）'!$1:$1,0)),"")))</f>
        <v>44.835000000000001</v>
      </c>
      <c r="J30" s="29" t="str">
        <f>IF(I30&lt;1,"",IF($J$11&gt;I30,"R",""))</f>
        <v>R</v>
      </c>
      <c r="K30" s="28">
        <f>IF(OR('[1]公式予選-総合結果表（貼付）'!A19="DNS",'[1]公式予選-総合結果表（貼付）'!A19="DQ"),"",IFERROR(INDEX('[1]公式予選-総合結果表（貼付）'!$A:$Z,MATCH($B30,'[1]公式予選-総合結果表（貼付）'!$B:$B,0),MATCH('公式予選-総合結果表'!K$11,'[1]公式予選-総合結果表（貼付）'!$1:$1,0)),""))</f>
        <v>0.41799999999999926</v>
      </c>
      <c r="L30" s="28">
        <f>IF(OR('[1]公式予選-総合結果表（貼付）'!A19="DNS",'[1]公式予選-総合結果表（貼付）'!A19="DQ"),"",IFERROR(INDEX('[1]公式予選-総合結果表（貼付）'!$A:$Z,MATCH($B30,'[1]公式予選-総合結果表（貼付）'!$B:$B,0),MATCH('公式予選-総合結果表'!L$11,'[1]公式予選-総合結果表（貼付）'!$1:$1,0)),""))</f>
        <v>1.4000000000002899E-2</v>
      </c>
      <c r="M30" s="27" t="str">
        <f>IF(OR('[1]公式予選-総合結果表（貼付）'!A19="DNS",'[1]公式予選-総合結果表（貼付）'!A19="DQ"),"",IFERROR(INDEX('[1]公式予選-総合結果表（貼付）'!$A:$Z,MATCH($B30,'[1]公式予選-総合結果表（貼付）'!$B:$B,0),MATCH("In Lap",'[1]公式予選-総合結果表（貼付）'!$1:$1,0))&amp;"/"&amp;INDEX('[1]公式予選-総合結果表（貼付）'!$A:$Z,MATCH($B30,'[1]公式予選-総合結果表（貼付）'!$B:$B,0),MATCH("Laps",'[1]公式予選-総合結果表（貼付）'!$1:$1,0)),""))</f>
        <v>2/4</v>
      </c>
      <c r="N30" s="42"/>
      <c r="O30" s="5"/>
      <c r="P30" s="5"/>
      <c r="Q30" s="6" t="str">
        <f>IF(IFERROR(INDEX('[1]公式予選-総合結果表（貼付）'!$A:$Z,MATCH($B30,'[1]公式予選-総合結果表（貼付）'!$B:$B,0),MATCH(Q$11,'[1]公式予選-総合結果表（貼付）'!$1:$1,0)),"")=0,"",IFERROR(INDEX('[1]公式予選-総合結果表（貼付）'!$A:$Z,MATCH($B30,'[1]公式予選-総合結果表（貼付）'!$B:$B,0),MATCH(Q$11,'[1]公式予選-総合結果表（貼付）'!$1:$1,0)),""))</f>
        <v/>
      </c>
      <c r="R30" s="6" t="str">
        <f>IF(Q30="","",COUNTIF($Q$13:Q30,"&lt;&gt;"&amp;""))</f>
        <v/>
      </c>
      <c r="S30" s="6" t="str">
        <f>IFERROR(RANK(R30,$R$13:$R$47,1),"")</f>
        <v/>
      </c>
      <c r="T30" s="6" t="str">
        <f>IF(IFERROR(INDEX('[1]公式予選-総合結果表（貼付）'!$A:$Z,MATCH($A30,'[1]公式予選-総合結果表（貼付）'!$A:$A,0),MATCH(T$11,'[1]公式予選-総合結果表（貼付）'!$1:$1,0)),"")=0,"",IFERROR(INDEX('[1]公式予選-総合結果表（貼付）'!$A:$Z,MATCH($A30,'[1]公式予選-総合結果表（貼付）'!$A:$A,0),MATCH(T$11,'[1]公式予選-総合結果表（貼付）'!$1:$1,0)),""))</f>
        <v/>
      </c>
      <c r="U30" s="5"/>
      <c r="V30" s="5"/>
    </row>
    <row r="31" spans="1:22" ht="12.75" customHeight="1" x14ac:dyDescent="0.15">
      <c r="A31" s="37">
        <f>IF(OR('[1]公式予選-総合結果表（貼付）'!A20="DNF",'[1]公式予選-総合結果表（貼付）'!A20="DNS",'[1]公式予選-総合結果表（貼付）'!A20="DQ"),'[1]公式予選-総合結果表（貼付）'!A20,IF(MAX('[1]公式予選-総合結果表（貼付）'!$A:$A)&gt;A30,A30+1,""))</f>
        <v>19</v>
      </c>
      <c r="B31" s="36">
        <f>IFERROR(INDEX('[1]公式予選-総合結果表（貼付）'!A20:$V$49,MATCH($A31,'[1]公式予選-総合結果表（貼付）'!A20:$A$49,0),MATCH('公式予選-総合結果表'!B$11,'[1]公式予選-総合結果表（貼付）'!$1:$1,0)),"")</f>
        <v>15</v>
      </c>
      <c r="C31" s="36"/>
      <c r="D31" s="35"/>
      <c r="E31" s="34" t="str">
        <f>IFERROR(INDEX('[1]公式予選-総合結果表（貼付）'!$A:$Z,MATCH($B31,'[1]公式予選-総合結果表（貼付）'!$B:$B,0),MATCH('公式予選-総合結果表'!E$11,'[1]公式予選-総合結果表（貼付）'!$1:$1,0)),"")</f>
        <v>熊谷 憲太</v>
      </c>
      <c r="F31" s="33" t="str">
        <f>IFERROR(INDEX('[1]公式予選-総合結果表（貼付）'!$A:$Z,MATCH($B31,'[1]公式予選-総合結果表（貼付）'!$B:$B,0),MATCH('公式予選-総合結果表'!F$11,'[1]公式予選-総合結果表（貼付）'!$1:$1,0)),"")</f>
        <v>KR/TM</v>
      </c>
      <c r="G31" s="32" t="str">
        <f>IFERROR(INDEX('[1]公式予選-総合結果表（貼付）'!$A:$Z,MATCH($B31,'[1]公式予選-総合結果表（貼付）'!$B:$B,0),MATCH('公式予選-総合結果表'!G$11,'[1]公式予選-総合結果表（貼付）'!$1:$1,0)),"")</f>
        <v>kp  buzz with HIROTEX</v>
      </c>
      <c r="H31" s="31" t="str">
        <f>IFERROR(INDEX('[1]公式予選-総合結果表（貼付）'!$A:$Z,MATCH($B31,'[1]公式予選-総合結果表（貼付）'!$B:$B,0),MATCH('公式予選-総合結果表'!H$11,'[1]公式予選-総合結果表（貼付）'!$1:$1,0)),"")</f>
        <v>BS</v>
      </c>
      <c r="I31" s="30">
        <f>IF(A31="DNS","ｽﾀｰﾄ出来ず",IF(A31="DQ","失　格",IFERROR(INDEX('[1]公式予選-総合結果表（貼付）'!$A:$Z,MATCH($B31,'[1]公式予選-総合結果表（貼付）'!$B:$B,0),MATCH('公式予選-総合結果表'!I$11,'[1]公式予選-総合結果表（貼付）'!$1:$1,0)),"")))</f>
        <v>44.844000000000001</v>
      </c>
      <c r="J31" s="29" t="str">
        <f>IF(I31&lt;1,"",IF($J$11&gt;I31,"R",""))</f>
        <v>R</v>
      </c>
      <c r="K31" s="28">
        <f>IF(OR('[1]公式予選-総合結果表（貼付）'!A20="DNS",'[1]公式予選-総合結果表（貼付）'!A20="DQ"),"",IFERROR(INDEX('[1]公式予選-総合結果表（貼付）'!$A:$Z,MATCH($B31,'[1]公式予選-総合結果表（貼付）'!$B:$B,0),MATCH('公式予選-総合結果表'!K$11,'[1]公式予選-総合結果表（貼付）'!$1:$1,0)),""))</f>
        <v>0.4269999999999996</v>
      </c>
      <c r="L31" s="28">
        <f>IF(OR('[1]公式予選-総合結果表（貼付）'!A20="DNS",'[1]公式予選-総合結果表（貼付）'!A20="DQ"),"",IFERROR(INDEX('[1]公式予選-総合結果表（貼付）'!$A:$Z,MATCH($B31,'[1]公式予選-総合結果表（貼付）'!$B:$B,0),MATCH('公式予選-総合結果表'!L$11,'[1]公式予選-総合結果表（貼付）'!$1:$1,0)),""))</f>
        <v>9.0000000000003411E-3</v>
      </c>
      <c r="M31" s="27" t="str">
        <f>IF(OR('[1]公式予選-総合結果表（貼付）'!A20="DNS",'[1]公式予選-総合結果表（貼付）'!A20="DQ"),"",IFERROR(INDEX('[1]公式予選-総合結果表（貼付）'!$A:$Z,MATCH($B31,'[1]公式予選-総合結果表（貼付）'!$B:$B,0),MATCH("In Lap",'[1]公式予選-総合結果表（貼付）'!$1:$1,0))&amp;"/"&amp;INDEX('[1]公式予選-総合結果表（貼付）'!$A:$Z,MATCH($B31,'[1]公式予選-総合結果表（貼付）'!$B:$B,0),MATCH("Laps",'[1]公式予選-総合結果表（貼付）'!$1:$1,0)),""))</f>
        <v>2/6</v>
      </c>
      <c r="N31" s="42"/>
      <c r="O31" s="5"/>
      <c r="P31" s="5"/>
      <c r="Q31" s="6" t="str">
        <f>IF(IFERROR(INDEX('[1]公式予選-総合結果表（貼付）'!$A:$Z,MATCH($B31,'[1]公式予選-総合結果表（貼付）'!$B:$B,0),MATCH(Q$11,'[1]公式予選-総合結果表（貼付）'!$1:$1,0)),"")=0,"",IFERROR(INDEX('[1]公式予選-総合結果表（貼付）'!$A:$Z,MATCH($B31,'[1]公式予選-総合結果表（貼付）'!$B:$B,0),MATCH(Q$11,'[1]公式予選-総合結果表（貼付）'!$1:$1,0)),""))</f>
        <v/>
      </c>
      <c r="R31" s="6" t="str">
        <f>IF(Q31="","",COUNTIF($Q$13:Q31,"&lt;&gt;"&amp;""))</f>
        <v/>
      </c>
      <c r="S31" s="6" t="str">
        <f>IFERROR(RANK(R31,$R$13:$R$47,1),"")</f>
        <v/>
      </c>
      <c r="T31" s="6" t="str">
        <f>IF(IFERROR(INDEX('[1]公式予選-総合結果表（貼付）'!$A:$Z,MATCH($A31,'[1]公式予選-総合結果表（貼付）'!$A:$A,0),MATCH(T$11,'[1]公式予選-総合結果表（貼付）'!$1:$1,0)),"")=0,"",IFERROR(INDEX('[1]公式予選-総合結果表（貼付）'!$A:$Z,MATCH($A31,'[1]公式予選-総合結果表（貼付）'!$A:$A,0),MATCH(T$11,'[1]公式予選-総合結果表（貼付）'!$1:$1,0)),""))</f>
        <v/>
      </c>
      <c r="U31" s="5"/>
      <c r="V31" s="5"/>
    </row>
    <row r="32" spans="1:22" ht="12.75" customHeight="1" x14ac:dyDescent="0.15">
      <c r="A32" s="37">
        <f>IF(OR('[1]公式予選-総合結果表（貼付）'!A21="DNF",'[1]公式予選-総合結果表（貼付）'!A21="DNS",'[1]公式予選-総合結果表（貼付）'!A21="DQ"),'[1]公式予選-総合結果表（貼付）'!A21,IF(MAX('[1]公式予選-総合結果表（貼付）'!$A:$A)&gt;A31,A31+1,""))</f>
        <v>20</v>
      </c>
      <c r="B32" s="36">
        <f>IFERROR(INDEX('[1]公式予選-総合結果表（貼付）'!A21:$V$49,MATCH($A32,'[1]公式予選-総合結果表（貼付）'!A21:$A$49,0),MATCH('公式予選-総合結果表'!B$11,'[1]公式予選-総合結果表（貼付）'!$1:$1,0)),"")</f>
        <v>69</v>
      </c>
      <c r="C32" s="36"/>
      <c r="D32" s="35"/>
      <c r="E32" s="34" t="str">
        <f>IFERROR(INDEX('[1]公式予選-総合結果表（貼付）'!$A:$Z,MATCH($B32,'[1]公式予選-総合結果表（貼付）'!$B:$B,0),MATCH('公式予選-総合結果表'!E$11,'[1]公式予選-総合結果表（貼付）'!$1:$1,0)),"")</f>
        <v>半田 昌宗</v>
      </c>
      <c r="F32" s="33" t="str">
        <f>IFERROR(INDEX('[1]公式予選-総合結果表（貼付）'!$A:$Z,MATCH($B32,'[1]公式予選-総合結果表（貼付）'!$B:$B,0),MATCH('公式予選-総合結果表'!F$11,'[1]公式予選-総合結果表（貼付）'!$1:$1,0)),"")</f>
        <v>CRG/TM</v>
      </c>
      <c r="G32" s="32" t="str">
        <f>IFERROR(INDEX('[1]公式予選-総合結果表（貼付）'!$A:$Z,MATCH($B32,'[1]公式予選-総合結果表（貼付）'!$B:$B,0),MATCH('公式予選-総合結果表'!G$11,'[1]公式予選-総合結果表（貼付）'!$1:$1,0)),"")</f>
        <v>TEAM　WOLF</v>
      </c>
      <c r="H32" s="31" t="str">
        <f>IFERROR(INDEX('[1]公式予選-総合結果表（貼付）'!$A:$Z,MATCH($B32,'[1]公式予選-総合結果表（貼付）'!$B:$B,0),MATCH('公式予選-総合結果表'!H$11,'[1]公式予選-総合結果表（貼付）'!$1:$1,0)),"")</f>
        <v>BS</v>
      </c>
      <c r="I32" s="30">
        <f>IF(A32="DNS","ｽﾀｰﾄ出来ず",IF(A32="DQ","失　格",IFERROR(INDEX('[1]公式予選-総合結果表（貼付）'!$A:$Z,MATCH($B32,'[1]公式予選-総合結果表（貼付）'!$B:$B,0),MATCH('公式予選-総合結果表'!I$11,'[1]公式予選-総合結果表（貼付）'!$1:$1,0)),"")))</f>
        <v>44.845999999999997</v>
      </c>
      <c r="J32" s="29" t="str">
        <f>IF(I32&lt;1,"",IF($J$11&gt;I32,"R",""))</f>
        <v>R</v>
      </c>
      <c r="K32" s="28">
        <f>IF(OR('[1]公式予選-総合結果表（貼付）'!A21="DNS",'[1]公式予選-総合結果表（貼付）'!A21="DQ"),"",IFERROR(INDEX('[1]公式予選-総合結果表（貼付）'!$A:$Z,MATCH($B32,'[1]公式予選-総合結果表（貼付）'!$B:$B,0),MATCH('公式予選-総合結果表'!K$11,'[1]公式予選-総合結果表（貼付）'!$1:$1,0)),""))</f>
        <v>0.42899999999999494</v>
      </c>
      <c r="L32" s="28">
        <f>IF(OR('[1]公式予選-総合結果表（貼付）'!A21="DNS",'[1]公式予選-総合結果表（貼付）'!A21="DQ"),"",IFERROR(INDEX('[1]公式予選-総合結果表（貼付）'!$A:$Z,MATCH($B32,'[1]公式予選-総合結果表（貼付）'!$B:$B,0),MATCH('公式予選-総合結果表'!L$11,'[1]公式予選-総合結果表（貼付）'!$1:$1,0)),""))</f>
        <v>1.9999999999953388E-3</v>
      </c>
      <c r="M32" s="27" t="str">
        <f>IF(OR('[1]公式予選-総合結果表（貼付）'!A21="DNS",'[1]公式予選-総合結果表（貼付）'!A21="DQ"),"",IFERROR(INDEX('[1]公式予選-総合結果表（貼付）'!$A:$Z,MATCH($B32,'[1]公式予選-総合結果表（貼付）'!$B:$B,0),MATCH("In Lap",'[1]公式予選-総合結果表（貼付）'!$1:$1,0))&amp;"/"&amp;INDEX('[1]公式予選-総合結果表（貼付）'!$A:$Z,MATCH($B32,'[1]公式予選-総合結果表（貼付）'!$B:$B,0),MATCH("Laps",'[1]公式予選-総合結果表（貼付）'!$1:$1,0)),""))</f>
        <v>6/6</v>
      </c>
      <c r="N32" s="42"/>
      <c r="O32" s="5"/>
      <c r="P32" s="5"/>
      <c r="Q32" s="6" t="str">
        <f>IF(IFERROR(INDEX('[1]公式予選-総合結果表（貼付）'!$A:$Z,MATCH($B32,'[1]公式予選-総合結果表（貼付）'!$B:$B,0),MATCH(Q$11,'[1]公式予選-総合結果表（貼付）'!$1:$1,0)),"")=0,"",IFERROR(INDEX('[1]公式予選-総合結果表（貼付）'!$A:$Z,MATCH($B32,'[1]公式予選-総合結果表（貼付）'!$B:$B,0),MATCH(Q$11,'[1]公式予選-総合結果表（貼付）'!$1:$1,0)),""))</f>
        <v/>
      </c>
      <c r="R32" s="6" t="str">
        <f>IF(Q32="","",COUNTIF($Q$13:Q32,"&lt;&gt;"&amp;""))</f>
        <v/>
      </c>
      <c r="S32" s="6" t="str">
        <f>IFERROR(RANK(R32,$R$13:$R$47,1),"")</f>
        <v/>
      </c>
      <c r="T32" s="6" t="str">
        <f>IF(IFERROR(INDEX('[1]公式予選-総合結果表（貼付）'!$A:$Z,MATCH($A32,'[1]公式予選-総合結果表（貼付）'!$A:$A,0),MATCH(T$11,'[1]公式予選-総合結果表（貼付）'!$1:$1,0)),"")=0,"",IFERROR(INDEX('[1]公式予選-総合結果表（貼付）'!$A:$Z,MATCH($A32,'[1]公式予選-総合結果表（貼付）'!$A:$A,0),MATCH(T$11,'[1]公式予選-総合結果表（貼付）'!$1:$1,0)),""))</f>
        <v/>
      </c>
      <c r="U32" s="5"/>
      <c r="V32" s="5"/>
    </row>
    <row r="33" spans="1:22" ht="12.75" customHeight="1" x14ac:dyDescent="0.15">
      <c r="A33" s="37">
        <f>IF(OR('[1]公式予選-総合結果表（貼付）'!A22="DNF",'[1]公式予選-総合結果表（貼付）'!A22="DNS",'[1]公式予選-総合結果表（貼付）'!A22="DQ"),'[1]公式予選-総合結果表（貼付）'!A22,IF(MAX('[1]公式予選-総合結果表（貼付）'!$A:$A)&gt;A32,A32+1,""))</f>
        <v>21</v>
      </c>
      <c r="B33" s="36">
        <f>IFERROR(INDEX('[1]公式予選-総合結果表（貼付）'!A22:$V$49,MATCH($A33,'[1]公式予選-総合結果表（貼付）'!A22:$A$49,0),MATCH('公式予選-総合結果表'!B$11,'[1]公式予選-総合結果表（貼付）'!$1:$1,0)),"")</f>
        <v>24</v>
      </c>
      <c r="C33" s="36"/>
      <c r="D33" s="35"/>
      <c r="E33" s="34" t="str">
        <f>IFERROR(INDEX('[1]公式予選-総合結果表（貼付）'!$A:$Z,MATCH($B33,'[1]公式予選-総合結果表（貼付）'!$B:$B,0),MATCH('公式予選-総合結果表'!E$11,'[1]公式予選-総合結果表（貼付）'!$1:$1,0)),"")</f>
        <v>田中 風輝</v>
      </c>
      <c r="F33" s="33" t="str">
        <f>IFERROR(INDEX('[1]公式予選-総合結果表（貼付）'!$A:$Z,MATCH($B33,'[1]公式予選-総合結果表（貼付）'!$B:$B,0),MATCH('公式予選-総合結果表'!F$11,'[1]公式予選-総合結果表（貼付）'!$1:$1,0)),"")</f>
        <v>Praga/TM</v>
      </c>
      <c r="G33" s="32" t="str">
        <f>IFERROR(INDEX('[1]公式予選-総合結果表（貼付）'!$A:$Z,MATCH($B33,'[1]公式予選-総合結果表（貼付）'!$B:$B,0),MATCH('公式予選-総合結果表'!G$11,'[1]公式予選-総合結果表（貼付）'!$1:$1,0)),"")</f>
        <v>MASUDA RACING PROJECT</v>
      </c>
      <c r="H33" s="31" t="str">
        <f>IFERROR(INDEX('[1]公式予選-総合結果表（貼付）'!$A:$Z,MATCH($B33,'[1]公式予選-総合結果表（貼付）'!$B:$B,0),MATCH('公式予選-総合結果表'!H$11,'[1]公式予選-総合結果表（貼付）'!$1:$1,0)),"")</f>
        <v>DL</v>
      </c>
      <c r="I33" s="30">
        <f>IF(A33="DNS","ｽﾀｰﾄ出来ず",IF(A33="DQ","失　格",IFERROR(INDEX('[1]公式予選-総合結果表（貼付）'!$A:$Z,MATCH($B33,'[1]公式予選-総合結果表（貼付）'!$B:$B,0),MATCH('公式予選-総合結果表'!I$11,'[1]公式予選-総合結果表（貼付）'!$1:$1,0)),"")))</f>
        <v>44.911999999999999</v>
      </c>
      <c r="J33" s="29" t="str">
        <f>IF(I33&lt;1,"",IF($J$11&gt;I33,"R",""))</f>
        <v>R</v>
      </c>
      <c r="K33" s="28">
        <f>IF(OR('[1]公式予選-総合結果表（貼付）'!A22="DNS",'[1]公式予選-総合結果表（貼付）'!A22="DQ"),"",IFERROR(INDEX('[1]公式予選-総合結果表（貼付）'!$A:$Z,MATCH($B33,'[1]公式予選-総合結果表（貼付）'!$B:$B,0),MATCH('公式予選-総合結果表'!K$11,'[1]公式予選-総合結果表（貼付）'!$1:$1,0)),""))</f>
        <v>0.49499999999999744</v>
      </c>
      <c r="L33" s="28">
        <f>IF(OR('[1]公式予選-総合結果表（貼付）'!A22="DNS",'[1]公式予選-総合結果表（貼付）'!A22="DQ"),"",IFERROR(INDEX('[1]公式予選-総合結果表（貼付）'!$A:$Z,MATCH($B33,'[1]公式予選-総合結果表（貼付）'!$B:$B,0),MATCH('公式予選-総合結果表'!L$11,'[1]公式予選-総合結果表（貼付）'!$1:$1,0)),""))</f>
        <v>6.6000000000002501E-2</v>
      </c>
      <c r="M33" s="27" t="str">
        <f>IF(OR('[1]公式予選-総合結果表（貼付）'!A22="DNS",'[1]公式予選-総合結果表（貼付）'!A22="DQ"),"",IFERROR(INDEX('[1]公式予選-総合結果表（貼付）'!$A:$Z,MATCH($B33,'[1]公式予選-総合結果表（貼付）'!$B:$B,0),MATCH("In Lap",'[1]公式予選-総合結果表（貼付）'!$1:$1,0))&amp;"/"&amp;INDEX('[1]公式予選-総合結果表（貼付）'!$A:$Z,MATCH($B33,'[1]公式予選-総合結果表（貼付）'!$B:$B,0),MATCH("Laps",'[1]公式予選-総合結果表（貼付）'!$1:$1,0)),""))</f>
        <v>5/5</v>
      </c>
      <c r="N33" s="42"/>
      <c r="O33" s="5"/>
      <c r="P33" s="5"/>
      <c r="Q33" s="6" t="str">
        <f>IF(IFERROR(INDEX('[1]公式予選-総合結果表（貼付）'!$A:$Z,MATCH($B33,'[1]公式予選-総合結果表（貼付）'!$B:$B,0),MATCH(Q$11,'[1]公式予選-総合結果表（貼付）'!$1:$1,0)),"")=0,"",IFERROR(INDEX('[1]公式予選-総合結果表（貼付）'!$A:$Z,MATCH($B33,'[1]公式予選-総合結果表（貼付）'!$B:$B,0),MATCH(Q$11,'[1]公式予選-総合結果表（貼付）'!$1:$1,0)),""))</f>
        <v/>
      </c>
      <c r="R33" s="6" t="str">
        <f>IF(Q33="","",COUNTIF($Q$13:Q33,"&lt;&gt;"&amp;""))</f>
        <v/>
      </c>
      <c r="S33" s="6" t="str">
        <f>IFERROR(RANK(R33,$R$13:$R$47,1),"")</f>
        <v/>
      </c>
      <c r="T33" s="6" t="str">
        <f>IF(IFERROR(INDEX('[1]公式予選-総合結果表（貼付）'!$A:$Z,MATCH($A33,'[1]公式予選-総合結果表（貼付）'!$A:$A,0),MATCH(T$11,'[1]公式予選-総合結果表（貼付）'!$1:$1,0)),"")=0,"",IFERROR(INDEX('[1]公式予選-総合結果表（貼付）'!$A:$Z,MATCH($A33,'[1]公式予選-総合結果表（貼付）'!$A:$A,0),MATCH(T$11,'[1]公式予選-総合結果表（貼付）'!$1:$1,0)),""))</f>
        <v/>
      </c>
      <c r="U33" s="5"/>
      <c r="V33" s="5"/>
    </row>
    <row r="34" spans="1:22" ht="12.75" customHeight="1" x14ac:dyDescent="0.15">
      <c r="A34" s="37">
        <f>IF(OR('[1]公式予選-総合結果表（貼付）'!A23="DNF",'[1]公式予選-総合結果表（貼付）'!A23="DNS",'[1]公式予選-総合結果表（貼付）'!A23="DQ"),'[1]公式予選-総合結果表（貼付）'!A23,IF(MAX('[1]公式予選-総合結果表（貼付）'!$A:$A)&gt;A33,A33+1,""))</f>
        <v>22</v>
      </c>
      <c r="B34" s="36">
        <f>IFERROR(INDEX('[1]公式予選-総合結果表（貼付）'!A23:$V$49,MATCH($A34,'[1]公式予選-総合結果表（貼付）'!A23:$A$49,0),MATCH('公式予選-総合結果表'!B$11,'[1]公式予選-総合結果表（貼付）'!$1:$1,0)),"")</f>
        <v>12</v>
      </c>
      <c r="C34" s="36"/>
      <c r="D34" s="35"/>
      <c r="E34" s="34" t="str">
        <f>IFERROR(INDEX('[1]公式予選-総合結果表（貼付）'!$A:$Z,MATCH($B34,'[1]公式予選-総合結果表（貼付）'!$B:$B,0),MATCH('公式予選-総合結果表'!E$11,'[1]公式予選-総合結果表（貼付）'!$1:$1,0)),"")</f>
        <v>上野 晴紀</v>
      </c>
      <c r="F34" s="33" t="str">
        <f>IFERROR(INDEX('[1]公式予選-総合結果表（貼付）'!$A:$Z,MATCH($B34,'[1]公式予選-総合結果表（貼付）'!$B:$B,0),MATCH('公式予選-総合結果表'!F$11,'[1]公式予選-総合結果表（貼付）'!$1:$1,0)),"")</f>
        <v>Birel ART/IAME</v>
      </c>
      <c r="G34" s="32" t="str">
        <f>IFERROR(INDEX('[1]公式予選-総合結果表（貼付）'!$A:$Z,MATCH($B34,'[1]公式予選-総合結果表（貼付）'!$B:$B,0),MATCH('公式予選-総合結果表'!G$11,'[1]公式予選-総合結果表（貼付）'!$1:$1,0)),"")</f>
        <v>BirelART Access Racing</v>
      </c>
      <c r="H34" s="31" t="str">
        <f>IFERROR(INDEX('[1]公式予選-総合結果表（貼付）'!$A:$Z,MATCH($B34,'[1]公式予選-総合結果表（貼付）'!$B:$B,0),MATCH('公式予選-総合結果表'!H$11,'[1]公式予選-総合結果表（貼付）'!$1:$1,0)),"")</f>
        <v>BS</v>
      </c>
      <c r="I34" s="30">
        <f>IF(A34="DNS","ｽﾀｰﾄ出来ず",IF(A34="DQ","失　格",IFERROR(INDEX('[1]公式予選-総合結果表（貼付）'!$A:$Z,MATCH($B34,'[1]公式予選-総合結果表（貼付）'!$B:$B,0),MATCH('公式予選-総合結果表'!I$11,'[1]公式予選-総合結果表（貼付）'!$1:$1,0)),"")))</f>
        <v>44.954999999999998</v>
      </c>
      <c r="J34" s="29" t="str">
        <f>IF(I34&lt;1,"",IF($J$11&gt;I34,"R",""))</f>
        <v>R</v>
      </c>
      <c r="K34" s="28">
        <f>IF(OR('[1]公式予選-総合結果表（貼付）'!A23="DNS",'[1]公式予選-総合結果表（貼付）'!A23="DQ"),"",IFERROR(INDEX('[1]公式予選-総合結果表（貼付）'!$A:$Z,MATCH($B34,'[1]公式予選-総合結果表（貼付）'!$B:$B,0),MATCH('公式予選-総合結果表'!K$11,'[1]公式予選-総合結果表（貼付）'!$1:$1,0)),""))</f>
        <v>0.5379999999999967</v>
      </c>
      <c r="L34" s="28">
        <f>IF(OR('[1]公式予選-総合結果表（貼付）'!A23="DNS",'[1]公式予選-総合結果表（貼付）'!A23="DQ"),"",IFERROR(INDEX('[1]公式予選-総合結果表（貼付）'!$A:$Z,MATCH($B34,'[1]公式予選-総合結果表（貼付）'!$B:$B,0),MATCH('公式予選-総合結果表'!L$11,'[1]公式予選-総合結果表（貼付）'!$1:$1,0)),""))</f>
        <v>4.2999999999999261E-2</v>
      </c>
      <c r="M34" s="27" t="str">
        <f>IF(OR('[1]公式予選-総合結果表（貼付）'!A23="DNS",'[1]公式予選-総合結果表（貼付）'!A23="DQ"),"",IFERROR(INDEX('[1]公式予選-総合結果表（貼付）'!$A:$Z,MATCH($B34,'[1]公式予選-総合結果表（貼付）'!$B:$B,0),MATCH("In Lap",'[1]公式予選-総合結果表（貼付）'!$1:$1,0))&amp;"/"&amp;INDEX('[1]公式予選-総合結果表（貼付）'!$A:$Z,MATCH($B34,'[1]公式予選-総合結果表（貼付）'!$B:$B,0),MATCH("Laps",'[1]公式予選-総合結果表（貼付）'!$1:$1,0)),""))</f>
        <v>4/4</v>
      </c>
      <c r="N34" s="7"/>
      <c r="O34" s="5"/>
      <c r="P34" s="5"/>
      <c r="Q34" s="6" t="str">
        <f>IF(IFERROR(INDEX('[1]公式予選-総合結果表（貼付）'!$A:$Z,MATCH($B34,'[1]公式予選-総合結果表（貼付）'!$B:$B,0),MATCH(Q$11,'[1]公式予選-総合結果表（貼付）'!$1:$1,0)),"")=0,"",IFERROR(INDEX('[1]公式予選-総合結果表（貼付）'!$A:$Z,MATCH($B34,'[1]公式予選-総合結果表（貼付）'!$B:$B,0),MATCH(Q$11,'[1]公式予選-総合結果表（貼付）'!$1:$1,0)),""))</f>
        <v/>
      </c>
      <c r="R34" s="6" t="str">
        <f>IF(Q34="","",COUNTIF($Q$13:Q34,"&lt;&gt;"&amp;""))</f>
        <v/>
      </c>
      <c r="S34" s="6" t="str">
        <f>IFERROR(RANK(R34,$R$13:$R$47,1),"")</f>
        <v/>
      </c>
      <c r="T34" s="6" t="str">
        <f>IF(IFERROR(INDEX('[1]公式予選-総合結果表（貼付）'!$A:$Z,MATCH($A34,'[1]公式予選-総合結果表（貼付）'!$A:$A,0),MATCH(T$11,'[1]公式予選-総合結果表（貼付）'!$1:$1,0)),"")=0,"",IFERROR(INDEX('[1]公式予選-総合結果表（貼付）'!$A:$Z,MATCH($A34,'[1]公式予選-総合結果表（貼付）'!$A:$A,0),MATCH(T$11,'[1]公式予選-総合結果表（貼付）'!$1:$1,0)),""))</f>
        <v/>
      </c>
      <c r="U34" s="5"/>
      <c r="V34" s="5"/>
    </row>
    <row r="35" spans="1:22" ht="12.75" customHeight="1" x14ac:dyDescent="0.15">
      <c r="A35" s="37">
        <f>IF(OR('[1]公式予選-総合結果表（貼付）'!A24="DNF",'[1]公式予選-総合結果表（貼付）'!A24="DNS",'[1]公式予選-総合結果表（貼付）'!A24="DQ"),'[1]公式予選-総合結果表（貼付）'!A24,IF(MAX('[1]公式予選-総合結果表（貼付）'!$A:$A)&gt;A34,A34+1,""))</f>
        <v>23</v>
      </c>
      <c r="B35" s="36">
        <f>IFERROR(INDEX('[1]公式予選-総合結果表（貼付）'!A24:$V$49,MATCH($A35,'[1]公式予選-総合結果表（貼付）'!A24:$A$49,0),MATCH('公式予選-総合結果表'!B$11,'[1]公式予選-総合結果表（貼付）'!$1:$1,0)),"")</f>
        <v>23</v>
      </c>
      <c r="C35" s="36"/>
      <c r="D35" s="35"/>
      <c r="E35" s="34" t="str">
        <f>IFERROR(INDEX('[1]公式予選-総合結果表（貼付）'!$A:$Z,MATCH($B35,'[1]公式予選-総合結果表（貼付）'!$B:$B,0),MATCH('公式予選-総合結果表'!E$11,'[1]公式予選-総合結果表（貼付）'!$1:$1,0)),"")</f>
        <v>朝日 ターボ</v>
      </c>
      <c r="F35" s="33" t="str">
        <f>IFERROR(INDEX('[1]公式予選-総合結果表（貼付）'!$A:$Z,MATCH($B35,'[1]公式予選-総合結果表（貼付）'!$B:$B,0),MATCH('公式予選-総合結果表'!F$11,'[1]公式予選-総合結果表（貼付）'!$1:$1,0)),"")</f>
        <v>Praga/TM</v>
      </c>
      <c r="G35" s="32" t="str">
        <f>IFERROR(INDEX('[1]公式予選-総合結果表（貼付）'!$A:$Z,MATCH($B35,'[1]公式予選-総合結果表（貼付）'!$B:$B,0),MATCH('公式予選-総合結果表'!G$11,'[1]公式予選-総合結果表（貼付）'!$1:$1,0)),"")</f>
        <v>MASUDA RACING PROJECT</v>
      </c>
      <c r="H35" s="31" t="str">
        <f>IFERROR(INDEX('[1]公式予選-総合結果表（貼付）'!$A:$Z,MATCH($B35,'[1]公式予選-総合結果表（貼付）'!$B:$B,0),MATCH('公式予選-総合結果表'!H$11,'[1]公式予選-総合結果表（貼付）'!$1:$1,0)),"")</f>
        <v>DL</v>
      </c>
      <c r="I35" s="30">
        <f>IF(A35="DNS","ｽﾀｰﾄ出来ず",IF(A35="DQ","失　格",IFERROR(INDEX('[1]公式予選-総合結果表（貼付）'!$A:$Z,MATCH($B35,'[1]公式予選-総合結果表（貼付）'!$B:$B,0),MATCH('公式予選-総合結果表'!I$11,'[1]公式予選-総合結果表（貼付）'!$1:$1,0)),"")))</f>
        <v>44.957000000000001</v>
      </c>
      <c r="J35" s="29" t="str">
        <f>IF(I35&lt;1,"",IF($J$11&gt;I35,"R",""))</f>
        <v>R</v>
      </c>
      <c r="K35" s="28">
        <f>IF(OR('[1]公式予選-総合結果表（貼付）'!A24="DNS",'[1]公式予選-総合結果表（貼付）'!A24="DQ"),"",IFERROR(INDEX('[1]公式予選-総合結果表（貼付）'!$A:$Z,MATCH($B35,'[1]公式予選-総合結果表（貼付）'!$B:$B,0),MATCH('公式予選-総合結果表'!K$11,'[1]公式予選-総合結果表（貼付）'!$1:$1,0)),""))</f>
        <v>0.53999999999999915</v>
      </c>
      <c r="L35" s="28">
        <f>IF(OR('[1]公式予選-総合結果表（貼付）'!A24="DNS",'[1]公式予選-総合結果表（貼付）'!A24="DQ"),"",IFERROR(INDEX('[1]公式予選-総合結果表（貼付）'!$A:$Z,MATCH($B35,'[1]公式予選-総合結果表（貼付）'!$B:$B,0),MATCH('公式予選-総合結果表'!L$11,'[1]公式予選-総合結果表（貼付）'!$1:$1,0)),""))</f>
        <v>2.0000000000024443E-3</v>
      </c>
      <c r="M35" s="27" t="str">
        <f>IF(OR('[1]公式予選-総合結果表（貼付）'!A24="DNS",'[1]公式予選-総合結果表（貼付）'!A24="DQ"),"",IFERROR(INDEX('[1]公式予選-総合結果表（貼付）'!$A:$Z,MATCH($B35,'[1]公式予選-総合結果表（貼付）'!$B:$B,0),MATCH("In Lap",'[1]公式予選-総合結果表（貼付）'!$1:$1,0))&amp;"/"&amp;INDEX('[1]公式予選-総合結果表（貼付）'!$A:$Z,MATCH($B35,'[1]公式予選-総合結果表（貼付）'!$B:$B,0),MATCH("Laps",'[1]公式予選-総合結果表（貼付）'!$1:$1,0)),""))</f>
        <v>3/6</v>
      </c>
      <c r="N35" s="7"/>
      <c r="O35" s="5"/>
      <c r="P35" s="5"/>
      <c r="Q35" s="6" t="str">
        <f>IF(IFERROR(INDEX('[1]公式予選-総合結果表（貼付）'!$A:$Z,MATCH($B35,'[1]公式予選-総合結果表（貼付）'!$B:$B,0),MATCH(Q$11,'[1]公式予選-総合結果表（貼付）'!$1:$1,0)),"")=0,"",IFERROR(INDEX('[1]公式予選-総合結果表（貼付）'!$A:$Z,MATCH($B35,'[1]公式予選-総合結果表（貼付）'!$B:$B,0),MATCH(Q$11,'[1]公式予選-総合結果表（貼付）'!$1:$1,0)),""))</f>
        <v/>
      </c>
      <c r="R35" s="6" t="str">
        <f>IF(Q35="","",COUNTIF($Q$13:Q35,"&lt;&gt;"&amp;""))</f>
        <v/>
      </c>
      <c r="S35" s="6" t="str">
        <f>IFERROR(RANK(R35,$R$13:$R$47,1),"")</f>
        <v/>
      </c>
      <c r="T35" s="6" t="str">
        <f>IF(IFERROR(INDEX('[1]公式予選-総合結果表（貼付）'!$A:$Z,MATCH($A35,'[1]公式予選-総合結果表（貼付）'!$A:$A,0),MATCH(T$11,'[1]公式予選-総合結果表（貼付）'!$1:$1,0)),"")=0,"",IFERROR(INDEX('[1]公式予選-総合結果表（貼付）'!$A:$Z,MATCH($A35,'[1]公式予選-総合結果表（貼付）'!$A:$A,0),MATCH(T$11,'[1]公式予選-総合結果表（貼付）'!$1:$1,0)),""))</f>
        <v/>
      </c>
      <c r="U35" s="5"/>
      <c r="V35" s="5"/>
    </row>
    <row r="36" spans="1:22" ht="12.75" customHeight="1" x14ac:dyDescent="0.15">
      <c r="A36" s="37">
        <f>IF(OR('[1]公式予選-総合結果表（貼付）'!A25="DNF",'[1]公式予選-総合結果表（貼付）'!A25="DNS",'[1]公式予選-総合結果表（貼付）'!A25="DQ"),'[1]公式予選-総合結果表（貼付）'!A25,IF(MAX('[1]公式予選-総合結果表（貼付）'!$A:$A)&gt;A35,A35+1,""))</f>
        <v>24</v>
      </c>
      <c r="B36" s="36">
        <f>IFERROR(INDEX('[1]公式予選-総合結果表（貼付）'!A25:$V$49,MATCH($A36,'[1]公式予選-総合結果表（貼付）'!A25:$A$49,0),MATCH('公式予選-総合結果表'!B$11,'[1]公式予選-総合結果表（貼付）'!$1:$1,0)),"")</f>
        <v>71</v>
      </c>
      <c r="C36" s="36"/>
      <c r="D36" s="35"/>
      <c r="E36" s="34" t="str">
        <f>IFERROR(INDEX('[1]公式予選-総合結果表（貼付）'!$A:$Z,MATCH($B36,'[1]公式予選-総合結果表（貼付）'!$B:$B,0),MATCH('公式予選-総合結果表'!E$11,'[1]公式予選-総合結果表（貼付）'!$1:$1,0)),"")</f>
        <v>小林 利徠斗</v>
      </c>
      <c r="F36" s="33" t="str">
        <f>IFERROR(INDEX('[1]公式予選-総合結果表（貼付）'!$A:$Z,MATCH($B36,'[1]公式予選-総合結果表（貼付）'!$B:$B,0),MATCH('公式予選-総合結果表'!F$11,'[1]公式予選-総合結果表（貼付）'!$1:$1,0)),"")</f>
        <v>Birel ART/IAME</v>
      </c>
      <c r="G36" s="32" t="str">
        <f>IFERROR(INDEX('[1]公式予選-総合結果表（貼付）'!$A:$Z,MATCH($B36,'[1]公式予選-総合結果表（貼付）'!$B:$B,0),MATCH('公式予選-総合結果表'!G$11,'[1]公式予選-総合結果表（貼付）'!$1:$1,0)),"")</f>
        <v>bbR.Super Racing Junkie!</v>
      </c>
      <c r="H36" s="31" t="str">
        <f>IFERROR(INDEX('[1]公式予選-総合結果表（貼付）'!$A:$Z,MATCH($B36,'[1]公式予選-総合結果表（貼付）'!$B:$B,0),MATCH('公式予選-総合結果表'!H$11,'[1]公式予選-総合結果表（貼付）'!$1:$1,0)),"")</f>
        <v>DL</v>
      </c>
      <c r="I36" s="30">
        <f>IF(A36="DNS","ｽﾀｰﾄ出来ず",IF(A36="DQ","失　格",IFERROR(INDEX('[1]公式予選-総合結果表（貼付）'!$A:$Z,MATCH($B36,'[1]公式予選-総合結果表（貼付）'!$B:$B,0),MATCH('公式予選-総合結果表'!I$11,'[1]公式予選-総合結果表（貼付）'!$1:$1,0)),"")))</f>
        <v>44.966999999999999</v>
      </c>
      <c r="J36" s="29" t="str">
        <f>IF(I36&lt;1,"",IF($J$11&gt;I36,"R",""))</f>
        <v>R</v>
      </c>
      <c r="K36" s="28">
        <f>IF(OR('[1]公式予選-総合結果表（貼付）'!A25="DNS",'[1]公式予選-総合結果表（貼付）'!A25="DQ"),"",IFERROR(INDEX('[1]公式予選-総合結果表（貼付）'!$A:$Z,MATCH($B36,'[1]公式予選-総合結果表（貼付）'!$B:$B,0),MATCH('公式予選-総合結果表'!K$11,'[1]公式予選-総合結果表（貼付）'!$1:$1,0)),""))</f>
        <v>0.54999999999999716</v>
      </c>
      <c r="L36" s="28">
        <f>IF(OR('[1]公式予選-総合結果表（貼付）'!A25="DNS",'[1]公式予選-総合結果表（貼付）'!A25="DQ"),"",IFERROR(INDEX('[1]公式予選-総合結果表（貼付）'!$A:$Z,MATCH($B36,'[1]公式予選-総合結果表（貼付）'!$B:$B,0),MATCH('公式予選-総合結果表'!L$11,'[1]公式予選-総合結果表（貼付）'!$1:$1,0)),""))</f>
        <v>9.9999999999980105E-3</v>
      </c>
      <c r="M36" s="27" t="str">
        <f>IF(OR('[1]公式予選-総合結果表（貼付）'!A25="DNS",'[1]公式予選-総合結果表（貼付）'!A25="DQ"),"",IFERROR(INDEX('[1]公式予選-総合結果表（貼付）'!$A:$Z,MATCH($B36,'[1]公式予選-総合結果表（貼付）'!$B:$B,0),MATCH("In Lap",'[1]公式予選-総合結果表（貼付）'!$1:$1,0))&amp;"/"&amp;INDEX('[1]公式予選-総合結果表（貼付）'!$A:$Z,MATCH($B36,'[1]公式予選-総合結果表（貼付）'!$B:$B,0),MATCH("Laps",'[1]公式予選-総合結果表（貼付）'!$1:$1,0)),""))</f>
        <v>5/6</v>
      </c>
      <c r="N36" s="7"/>
      <c r="O36" s="5"/>
      <c r="P36" s="5"/>
      <c r="Q36" s="6" t="str">
        <f>IF(IFERROR(INDEX('[1]公式予選-総合結果表（貼付）'!$A:$Z,MATCH($B36,'[1]公式予選-総合結果表（貼付）'!$B:$B,0),MATCH(Q$11,'[1]公式予選-総合結果表（貼付）'!$1:$1,0)),"")=0,"",IFERROR(INDEX('[1]公式予選-総合結果表（貼付）'!$A:$Z,MATCH($B36,'[1]公式予選-総合結果表（貼付）'!$B:$B,0),MATCH(Q$11,'[1]公式予選-総合結果表（貼付）'!$1:$1,0)),""))</f>
        <v/>
      </c>
      <c r="R36" s="6" t="str">
        <f>IF(Q36="","",COUNTIF($Q$13:Q36,"&lt;&gt;"&amp;""))</f>
        <v/>
      </c>
      <c r="S36" s="6" t="str">
        <f>IFERROR(RANK(R36,$R$13:$R$47,1),"")</f>
        <v/>
      </c>
      <c r="T36" s="6" t="str">
        <f>IF(IFERROR(INDEX('[1]公式予選-総合結果表（貼付）'!$A:$Z,MATCH($A36,'[1]公式予選-総合結果表（貼付）'!$A:$A,0),MATCH(T$11,'[1]公式予選-総合結果表（貼付）'!$1:$1,0)),"")=0,"",IFERROR(INDEX('[1]公式予選-総合結果表（貼付）'!$A:$Z,MATCH($A36,'[1]公式予選-総合結果表（貼付）'!$A:$A,0),MATCH(T$11,'[1]公式予選-総合結果表（貼付）'!$1:$1,0)),""))</f>
        <v/>
      </c>
      <c r="U36" s="5"/>
      <c r="V36" s="5"/>
    </row>
    <row r="37" spans="1:22" ht="12.75" customHeight="1" x14ac:dyDescent="0.15">
      <c r="A37" s="37">
        <f>IF(OR('[1]公式予選-総合結果表（貼付）'!A26="DNF",'[1]公式予選-総合結果表（貼付）'!A26="DNS",'[1]公式予選-総合結果表（貼付）'!A26="DQ"),'[1]公式予選-総合結果表（貼付）'!A26,IF(MAX('[1]公式予選-総合結果表（貼付）'!$A:$A)&gt;A36,A36+1,""))</f>
        <v>25</v>
      </c>
      <c r="B37" s="36">
        <f>IFERROR(INDEX('[1]公式予選-総合結果表（貼付）'!A26:$V$49,MATCH($A37,'[1]公式予選-総合結果表（貼付）'!A26:$A$49,0),MATCH('公式予選-総合結果表'!B$11,'[1]公式予選-総合結果表（貼付）'!$1:$1,0)),"")</f>
        <v>3</v>
      </c>
      <c r="C37" s="36"/>
      <c r="D37" s="35"/>
      <c r="E37" s="34" t="str">
        <f>IFERROR(INDEX('[1]公式予選-総合結果表（貼付）'!$A:$Z,MATCH($B37,'[1]公式予選-総合結果表（貼付）'!$B:$B,0),MATCH('公式予選-総合結果表'!E$11,'[1]公式予選-総合結果表（貼付）'!$1:$1,0)),"")</f>
        <v>洞地 遼大</v>
      </c>
      <c r="F37" s="33" t="str">
        <f>IFERROR(INDEX('[1]公式予選-総合結果表（貼付）'!$A:$Z,MATCH($B37,'[1]公式予選-総合結果表（貼付）'!$B:$B,0),MATCH('公式予選-総合結果表'!F$11,'[1]公式予選-総合結果表（貼付）'!$1:$1,0)),"")</f>
        <v>KR/TM</v>
      </c>
      <c r="G37" s="32" t="str">
        <f>IFERROR(INDEX('[1]公式予選-総合結果表（貼付）'!$A:$Z,MATCH($B37,'[1]公式予選-総合結果表（貼付）'!$B:$B,0),MATCH('公式予選-総合結果表'!G$11,'[1]公式予選-総合結果表（貼付）'!$1:$1,0)),"")</f>
        <v>PONOS HIROTEX RACING</v>
      </c>
      <c r="H37" s="31" t="str">
        <f>IFERROR(INDEX('[1]公式予選-総合結果表（貼付）'!$A:$Z,MATCH($B37,'[1]公式予選-総合結果表（貼付）'!$B:$B,0),MATCH('公式予選-総合結果表'!H$11,'[1]公式予選-総合結果表（貼付）'!$1:$1,0)),"")</f>
        <v>DL</v>
      </c>
      <c r="I37" s="30">
        <f>IF(A37="DNS","ｽﾀｰﾄ出来ず",IF(A37="DQ","失　格",IFERROR(INDEX('[1]公式予選-総合結果表（貼付）'!$A:$Z,MATCH($B37,'[1]公式予選-総合結果表（貼付）'!$B:$B,0),MATCH('公式予選-総合結果表'!I$11,'[1]公式予選-総合結果表（貼付）'!$1:$1,0)),"")))</f>
        <v>45.026000000000003</v>
      </c>
      <c r="J37" s="29" t="str">
        <f>IF(I37&lt;1,"",IF($J$11&gt;I37,"R",""))</f>
        <v>R</v>
      </c>
      <c r="K37" s="28">
        <f>IF(OR('[1]公式予選-総合結果表（貼付）'!A26="DNS",'[1]公式予選-総合結果表（貼付）'!A26="DQ"),"",IFERROR(INDEX('[1]公式予選-総合結果表（貼付）'!$A:$Z,MATCH($B37,'[1]公式予選-総合結果表（貼付）'!$B:$B,0),MATCH('公式予選-総合結果表'!K$11,'[1]公式予選-総合結果表（貼付）'!$1:$1,0)),""))</f>
        <v>0.60900000000000176</v>
      </c>
      <c r="L37" s="28">
        <f>IF(OR('[1]公式予選-総合結果表（貼付）'!A26="DNS",'[1]公式予選-総合結果表（貼付）'!A26="DQ"),"",IFERROR(INDEX('[1]公式予選-総合結果表（貼付）'!$A:$Z,MATCH($B37,'[1]公式予選-総合結果表（貼付）'!$B:$B,0),MATCH('公式予選-総合結果表'!L$11,'[1]公式予選-総合結果表（貼付）'!$1:$1,0)),""))</f>
        <v>5.9000000000004604E-2</v>
      </c>
      <c r="M37" s="27" t="str">
        <f>IF(OR('[1]公式予選-総合結果表（貼付）'!A26="DNS",'[1]公式予選-総合結果表（貼付）'!A26="DQ"),"",IFERROR(INDEX('[1]公式予選-総合結果表（貼付）'!$A:$Z,MATCH($B37,'[1]公式予選-総合結果表（貼付）'!$B:$B,0),MATCH("In Lap",'[1]公式予選-総合結果表（貼付）'!$1:$1,0))&amp;"/"&amp;INDEX('[1]公式予選-総合結果表（貼付）'!$A:$Z,MATCH($B37,'[1]公式予選-総合結果表（貼付）'!$B:$B,0),MATCH("Laps",'[1]公式予選-総合結果表（貼付）'!$1:$1,0)),""))</f>
        <v>5/5</v>
      </c>
      <c r="N37" s="7"/>
      <c r="O37" s="5"/>
      <c r="P37" s="5"/>
      <c r="Q37" s="6" t="str">
        <f>IF(IFERROR(INDEX('[1]公式予選-総合結果表（貼付）'!$A:$Z,MATCH($B37,'[1]公式予選-総合結果表（貼付）'!$B:$B,0),MATCH(Q$11,'[1]公式予選-総合結果表（貼付）'!$1:$1,0)),"")=0,"",IFERROR(INDEX('[1]公式予選-総合結果表（貼付）'!$A:$Z,MATCH($B37,'[1]公式予選-総合結果表（貼付）'!$B:$B,0),MATCH(Q$11,'[1]公式予選-総合結果表（貼付）'!$1:$1,0)),""))</f>
        <v/>
      </c>
      <c r="R37" s="6" t="str">
        <f>IF(Q37="","",COUNTIF($Q$13:Q37,"&lt;&gt;"&amp;""))</f>
        <v/>
      </c>
      <c r="S37" s="6" t="str">
        <f>IFERROR(RANK(R37,$R$13:$R$47,1),"")</f>
        <v/>
      </c>
      <c r="T37" s="6" t="str">
        <f>IF(IFERROR(INDEX('[1]公式予選-総合結果表（貼付）'!$A:$Z,MATCH($A37,'[1]公式予選-総合結果表（貼付）'!$A:$A,0),MATCH(T$11,'[1]公式予選-総合結果表（貼付）'!$1:$1,0)),"")=0,"",IFERROR(INDEX('[1]公式予選-総合結果表（貼付）'!$A:$Z,MATCH($A37,'[1]公式予選-総合結果表（貼付）'!$A:$A,0),MATCH(T$11,'[1]公式予選-総合結果表（貼付）'!$1:$1,0)),""))</f>
        <v/>
      </c>
      <c r="U37" s="5"/>
      <c r="V37" s="5"/>
    </row>
    <row r="38" spans="1:22" ht="12.75" customHeight="1" x14ac:dyDescent="0.15">
      <c r="A38" s="37">
        <f>IF(OR('[1]公式予選-総合結果表（貼付）'!A27="DNF",'[1]公式予選-総合結果表（貼付）'!A27="DNS",'[1]公式予選-総合結果表（貼付）'!A27="DQ"),'[1]公式予選-総合結果表（貼付）'!A27,IF(MAX('[1]公式予選-総合結果表（貼付）'!$A:$A)&gt;A37,A37+1,""))</f>
        <v>26</v>
      </c>
      <c r="B38" s="36">
        <f>IFERROR(INDEX('[1]公式予選-総合結果表（貼付）'!A27:$V$49,MATCH($A38,'[1]公式予選-総合結果表（貼付）'!A27:$A$49,0),MATCH('公式予選-総合結果表'!B$11,'[1]公式予選-総合結果表（貼付）'!$1:$1,0)),"")</f>
        <v>64</v>
      </c>
      <c r="C38" s="36"/>
      <c r="D38" s="35"/>
      <c r="E38" s="34" t="str">
        <f>IFERROR(INDEX('[1]公式予選-総合結果表（貼付）'!$A:$Z,MATCH($B38,'[1]公式予選-総合結果表（貼付）'!$B:$B,0),MATCH('公式予選-総合結果表'!E$11,'[1]公式予選-総合結果表（貼付）'!$1:$1,0)),"")</f>
        <v>井本 大雅</v>
      </c>
      <c r="F38" s="33" t="str">
        <f>IFERROR(INDEX('[1]公式予選-総合結果表（貼付）'!$A:$Z,MATCH($B38,'[1]公式予選-総合結果表（貼付）'!$B:$B,0),MATCH('公式予選-総合結果表'!F$11,'[1]公式予選-総合結果表（貼付）'!$1:$1,0)),"")</f>
        <v>CL/IAME</v>
      </c>
      <c r="G38" s="32" t="str">
        <f>IFERROR(INDEX('[1]公式予選-総合結果表（貼付）'!$A:$Z,MATCH($B38,'[1]公式予選-総合結果表（貼付）'!$B:$B,0),MATCH('公式予選-総合結果表'!G$11,'[1]公式予選-総合結果表（貼付）'!$1:$1,0)),"")</f>
        <v>CUORE</v>
      </c>
      <c r="H38" s="31" t="str">
        <f>IFERROR(INDEX('[1]公式予選-総合結果表（貼付）'!$A:$Z,MATCH($B38,'[1]公式予選-総合結果表（貼付）'!$B:$B,0),MATCH('公式予選-総合結果表'!H$11,'[1]公式予選-総合結果表（貼付）'!$1:$1,0)),"")</f>
        <v>DL</v>
      </c>
      <c r="I38" s="30">
        <f>IF(A38="DNS","ｽﾀｰﾄ出来ず",IF(A38="DQ","失　格",IFERROR(INDEX('[1]公式予選-総合結果表（貼付）'!$A:$Z,MATCH($B38,'[1]公式予選-総合結果表（貼付）'!$B:$B,0),MATCH('公式予選-総合結果表'!I$11,'[1]公式予選-総合結果表（貼付）'!$1:$1,0)),"")))</f>
        <v>45.107999999999997</v>
      </c>
      <c r="J38" s="29" t="str">
        <f>IF(I38&lt;1,"",IF($J$11&gt;I38,"R",""))</f>
        <v>R</v>
      </c>
      <c r="K38" s="28">
        <f>IF(OR('[1]公式予選-総合結果表（貼付）'!A27="DNS",'[1]公式予選-総合結果表（貼付）'!A27="DQ"),"",IFERROR(INDEX('[1]公式予選-総合結果表（貼付）'!$A:$Z,MATCH($B38,'[1]公式予選-総合結果表（貼付）'!$B:$B,0),MATCH('公式予選-総合結果表'!K$11,'[1]公式予選-総合結果表（貼付）'!$1:$1,0)),""))</f>
        <v>0.6909999999999954</v>
      </c>
      <c r="L38" s="28">
        <f>IF(OR('[1]公式予選-総合結果表（貼付）'!A27="DNS",'[1]公式予選-総合結果表（貼付）'!A27="DQ"),"",IFERROR(INDEX('[1]公式予選-総合結果表（貼付）'!$A:$Z,MATCH($B38,'[1]公式予選-総合結果表（貼付）'!$B:$B,0),MATCH('公式予選-総合結果表'!L$11,'[1]公式予選-総合結果表（貼付）'!$1:$1,0)),""))</f>
        <v>8.1999999999993634E-2</v>
      </c>
      <c r="M38" s="27" t="str">
        <f>IF(OR('[1]公式予選-総合結果表（貼付）'!A27="DNS",'[1]公式予選-総合結果表（貼付）'!A27="DQ"),"",IFERROR(INDEX('[1]公式予選-総合結果表（貼付）'!$A:$Z,MATCH($B38,'[1]公式予選-総合結果表（貼付）'!$B:$B,0),MATCH("In Lap",'[1]公式予選-総合結果表（貼付）'!$1:$1,0))&amp;"/"&amp;INDEX('[1]公式予選-総合結果表（貼付）'!$A:$Z,MATCH($B38,'[1]公式予選-総合結果表（貼付）'!$B:$B,0),MATCH("Laps",'[1]公式予選-総合結果表（貼付）'!$1:$1,0)),""))</f>
        <v>4/5</v>
      </c>
      <c r="N38" s="7"/>
      <c r="O38" s="5"/>
      <c r="P38" s="5"/>
      <c r="Q38" s="6" t="str">
        <f>IF(IFERROR(INDEX('[1]公式予選-総合結果表（貼付）'!$A:$Z,MATCH($B38,'[1]公式予選-総合結果表（貼付）'!$B:$B,0),MATCH(Q$11,'[1]公式予選-総合結果表（貼付）'!$1:$1,0)),"")=0,"",IFERROR(INDEX('[1]公式予選-総合結果表（貼付）'!$A:$Z,MATCH($B38,'[1]公式予選-総合結果表（貼付）'!$B:$B,0),MATCH(Q$11,'[1]公式予選-総合結果表（貼付）'!$1:$1,0)),""))</f>
        <v/>
      </c>
      <c r="R38" s="6" t="str">
        <f>IF(Q38="","",COUNTIF($Q$13:Q38,"&lt;&gt;"&amp;""))</f>
        <v/>
      </c>
      <c r="S38" s="6" t="str">
        <f>IFERROR(RANK(R38,$R$13:$R$47,1),"")</f>
        <v/>
      </c>
      <c r="T38" s="6" t="str">
        <f>IF(IFERROR(INDEX('[1]公式予選-総合結果表（貼付）'!$A:$Z,MATCH($A38,'[1]公式予選-総合結果表（貼付）'!$A:$A,0),MATCH(T$11,'[1]公式予選-総合結果表（貼付）'!$1:$1,0)),"")=0,"",IFERROR(INDEX('[1]公式予選-総合結果表（貼付）'!$A:$Z,MATCH($A38,'[1]公式予選-総合結果表（貼付）'!$A:$A,0),MATCH(T$11,'[1]公式予選-総合結果表（貼付）'!$1:$1,0)),""))</f>
        <v/>
      </c>
      <c r="U38" s="5"/>
      <c r="V38" s="5"/>
    </row>
    <row r="39" spans="1:22" ht="12.75" customHeight="1" x14ac:dyDescent="0.15">
      <c r="A39" s="37">
        <f>IF(OR('[1]公式予選-総合結果表（貼付）'!A28="DNF",'[1]公式予選-総合結果表（貼付）'!A28="DNS",'[1]公式予選-総合結果表（貼付）'!A28="DQ"),'[1]公式予選-総合結果表（貼付）'!A28,IF(MAX('[1]公式予選-総合結果表（貼付）'!$A:$A)&gt;A38,A38+1,""))</f>
        <v>27</v>
      </c>
      <c r="B39" s="36">
        <f>IFERROR(INDEX('[1]公式予選-総合結果表（貼付）'!A28:$V$49,MATCH($A39,'[1]公式予選-総合結果表（貼付）'!A28:$A$49,0),MATCH('公式予選-総合結果表'!B$11,'[1]公式予選-総合結果表（貼付）'!$1:$1,0)),"")</f>
        <v>19</v>
      </c>
      <c r="C39" s="36"/>
      <c r="D39" s="35"/>
      <c r="E39" s="34" t="str">
        <f>IFERROR(INDEX('[1]公式予選-総合結果表（貼付）'!$A:$Z,MATCH($B39,'[1]公式予選-総合結果表（貼付）'!$B:$B,0),MATCH('公式予選-総合結果表'!E$11,'[1]公式予選-総合結果表（貼付）'!$1:$1,0)),"")</f>
        <v>中村 仁</v>
      </c>
      <c r="F39" s="33" t="str">
        <f>IFERROR(INDEX('[1]公式予選-総合結果表（貼付）'!$A:$Z,MATCH($B39,'[1]公式予選-総合結果表（貼付）'!$B:$B,0),MATCH('公式予選-総合結果表'!F$11,'[1]公式予選-総合結果表（貼付）'!$1:$1,0)),"")</f>
        <v>REDSPEED/VORTEX</v>
      </c>
      <c r="G39" s="32" t="str">
        <f>IFERROR(INDEX('[1]公式予選-総合結果表（貼付）'!$A:$Z,MATCH($B39,'[1]公式予選-総合結果表（貼付）'!$B:$B,0),MATCH('公式予選-総合結果表'!G$11,'[1]公式予選-総合結果表（貼付）'!$1:$1,0)),"")</f>
        <v>Moty's RACING TEAM</v>
      </c>
      <c r="H39" s="31" t="str">
        <f>IFERROR(INDEX('[1]公式予選-総合結果表（貼付）'!$A:$Z,MATCH($B39,'[1]公式予選-総合結果表（貼付）'!$B:$B,0),MATCH('公式予選-総合結果表'!H$11,'[1]公式予選-総合結果表（貼付）'!$1:$1,0)),"")</f>
        <v>BS</v>
      </c>
      <c r="I39" s="30">
        <f>IF(A39="DNS","ｽﾀｰﾄ出来ず",IF(A39="DQ","失　格",IFERROR(INDEX('[1]公式予選-総合結果表（貼付）'!$A:$Z,MATCH($B39,'[1]公式予選-総合結果表（貼付）'!$B:$B,0),MATCH('公式予選-総合結果表'!I$11,'[1]公式予選-総合結果表（貼付）'!$1:$1,0)),"")))</f>
        <v>45.146999999999998</v>
      </c>
      <c r="J39" s="29" t="str">
        <f>IF(I39&lt;1,"",IF($J$11&gt;I39,"R",""))</f>
        <v>R</v>
      </c>
      <c r="K39" s="28">
        <f>IF(OR('[1]公式予選-総合結果表（貼付）'!A28="DNS",'[1]公式予選-総合結果表（貼付）'!A28="DQ"),"",IFERROR(INDEX('[1]公式予選-総合結果表（貼付）'!$A:$Z,MATCH($B39,'[1]公式予選-総合結果表（貼付）'!$B:$B,0),MATCH('公式予選-総合結果表'!K$11,'[1]公式予選-総合結果表（貼付）'!$1:$1,0)),""))</f>
        <v>0.72999999999999687</v>
      </c>
      <c r="L39" s="28">
        <f>IF(OR('[1]公式予選-総合結果表（貼付）'!A28="DNS",'[1]公式予選-総合結果表（貼付）'!A28="DQ"),"",IFERROR(INDEX('[1]公式予選-総合結果表（貼付）'!$A:$Z,MATCH($B39,'[1]公式予選-総合結果表（貼付）'!$B:$B,0),MATCH('公式予選-総合結果表'!L$11,'[1]公式予選-総合結果表（貼付）'!$1:$1,0)),""))</f>
        <v>3.9000000000001478E-2</v>
      </c>
      <c r="M39" s="27" t="str">
        <f>IF(OR('[1]公式予選-総合結果表（貼付）'!A28="DNS",'[1]公式予選-総合結果表（貼付）'!A28="DQ"),"",IFERROR(INDEX('[1]公式予選-総合結果表（貼付）'!$A:$Z,MATCH($B39,'[1]公式予選-総合結果表（貼付）'!$B:$B,0),MATCH("In Lap",'[1]公式予選-総合結果表（貼付）'!$1:$1,0))&amp;"/"&amp;INDEX('[1]公式予選-総合結果表（貼付）'!$A:$Z,MATCH($B39,'[1]公式予選-総合結果表（貼付）'!$B:$B,0),MATCH("Laps",'[1]公式予選-総合結果表（貼付）'!$1:$1,0)),""))</f>
        <v>5/5</v>
      </c>
      <c r="N39" s="7"/>
      <c r="O39" s="5"/>
      <c r="P39" s="5"/>
      <c r="Q39" s="6" t="str">
        <f>IF(IFERROR(INDEX('[1]公式予選-総合結果表（貼付）'!$A:$Z,MATCH($B39,'[1]公式予選-総合結果表（貼付）'!$B:$B,0),MATCH(Q$11,'[1]公式予選-総合結果表（貼付）'!$1:$1,0)),"")=0,"",IFERROR(INDEX('[1]公式予選-総合結果表（貼付）'!$A:$Z,MATCH($B39,'[1]公式予選-総合結果表（貼付）'!$B:$B,0),MATCH(Q$11,'[1]公式予選-総合結果表（貼付）'!$1:$1,0)),""))</f>
        <v/>
      </c>
      <c r="R39" s="6" t="str">
        <f>IF(Q39="","",COUNTIF($Q$13:Q39,"&lt;&gt;"&amp;""))</f>
        <v/>
      </c>
      <c r="S39" s="6" t="str">
        <f>IFERROR(RANK(R39,$R$13:$R$47,1),"")</f>
        <v/>
      </c>
      <c r="T39" s="6" t="str">
        <f>IF(IFERROR(INDEX('[1]公式予選-総合結果表（貼付）'!$A:$Z,MATCH($A39,'[1]公式予選-総合結果表（貼付）'!$A:$A,0),MATCH(T$11,'[1]公式予選-総合結果表（貼付）'!$1:$1,0)),"")=0,"",IFERROR(INDEX('[1]公式予選-総合結果表（貼付）'!$A:$Z,MATCH($A39,'[1]公式予選-総合結果表（貼付）'!$A:$A,0),MATCH(T$11,'[1]公式予選-総合結果表（貼付）'!$1:$1,0)),""))</f>
        <v/>
      </c>
      <c r="U39" s="5"/>
      <c r="V39" s="5"/>
    </row>
    <row r="40" spans="1:22" ht="12.75" customHeight="1" x14ac:dyDescent="0.15">
      <c r="A40" s="37">
        <f>IF(OR('[1]公式予選-総合結果表（貼付）'!A29="DNF",'[1]公式予選-総合結果表（貼付）'!A29="DNS",'[1]公式予選-総合結果表（貼付）'!A29="DQ"),'[1]公式予選-総合結果表（貼付）'!A29,IF(MAX('[1]公式予選-総合結果表（貼付）'!$A:$A)&gt;A39,A39+1,""))</f>
        <v>28</v>
      </c>
      <c r="B40" s="36">
        <f>IFERROR(INDEX('[1]公式予選-総合結果表（貼付）'!A29:$V$49,MATCH($A40,'[1]公式予選-総合結果表（貼付）'!A29:$A$49,0),MATCH('公式予選-総合結果表'!B$11,'[1]公式予選-総合結果表（貼付）'!$1:$1,0)),"")</f>
        <v>33</v>
      </c>
      <c r="C40" s="36"/>
      <c r="D40" s="35"/>
      <c r="E40" s="34" t="str">
        <f>IFERROR(INDEX('[1]公式予選-総合結果表（貼付）'!$A:$Z,MATCH($B40,'[1]公式予選-総合結果表（貼付）'!$B:$B,0),MATCH('公式予選-総合結果表'!E$11,'[1]公式予選-総合結果表（貼付）'!$1:$1,0)),"")</f>
        <v>安藤 哉翔</v>
      </c>
      <c r="F40" s="33" t="str">
        <f>IFERROR(INDEX('[1]公式予選-総合結果表（貼付）'!$A:$Z,MATCH($B40,'[1]公式予選-総合結果表（貼付）'!$B:$B,0),MATCH('公式予選-総合結果表'!F$11,'[1]公式予選-総合結果表（貼付）'!$1:$1,0)),"")</f>
        <v>TONY KART/VORTEX</v>
      </c>
      <c r="G40" s="32" t="str">
        <f>IFERROR(INDEX('[1]公式予選-総合結果表（貼付）'!$A:$Z,MATCH($B40,'[1]公式予選-総合結果表（貼付）'!$B:$B,0),MATCH('公式予選-総合結果表'!G$11,'[1]公式予選-総合結果表（貼付）'!$1:$1,0)),"")</f>
        <v>TONYKART RACING TEAM JAPAN</v>
      </c>
      <c r="H40" s="31" t="str">
        <f>IFERROR(INDEX('[1]公式予選-総合結果表（貼付）'!$A:$Z,MATCH($B40,'[1]公式予選-総合結果表（貼付）'!$B:$B,0),MATCH('公式予選-総合結果表'!H$11,'[1]公式予選-総合結果表（貼付）'!$1:$1,0)),"")</f>
        <v>BS</v>
      </c>
      <c r="I40" s="30">
        <f>IF(A40="DNS","ｽﾀｰﾄ出来ず",IF(A40="DQ","失　格",IFERROR(INDEX('[1]公式予選-総合結果表（貼付）'!$A:$Z,MATCH($B40,'[1]公式予選-総合結果表（貼付）'!$B:$B,0),MATCH('公式予選-総合結果表'!I$11,'[1]公式予選-総合結果表（貼付）'!$1:$1,0)),"")))</f>
        <v>45.197000000000003</v>
      </c>
      <c r="J40" s="29" t="str">
        <f>IF(I40&lt;1,"",IF($J$11&gt;I40,"R",""))</f>
        <v>R</v>
      </c>
      <c r="K40" s="28">
        <f>IF(OR('[1]公式予選-総合結果表（貼付）'!A29="DNS",'[1]公式予選-総合結果表（貼付）'!A29="DQ"),"",IFERROR(INDEX('[1]公式予選-総合結果表（貼付）'!$A:$Z,MATCH($B40,'[1]公式予選-総合結果表（貼付）'!$B:$B,0),MATCH('公式予選-総合結果表'!K$11,'[1]公式予選-総合結果表（貼付）'!$1:$1,0)),""))</f>
        <v>0.78000000000000114</v>
      </c>
      <c r="L40" s="28">
        <f>IF(OR('[1]公式予選-総合結果表（貼付）'!A29="DNS",'[1]公式予選-総合結果表（貼付）'!A29="DQ"),"",IFERROR(INDEX('[1]公式予選-総合結果表（貼付）'!$A:$Z,MATCH($B40,'[1]公式予選-総合結果表（貼付）'!$B:$B,0),MATCH('公式予選-総合結果表'!L$11,'[1]公式予選-総合結果表（貼付）'!$1:$1,0)),""))</f>
        <v>5.0000000000004263E-2</v>
      </c>
      <c r="M40" s="27" t="str">
        <f>IF(OR('[1]公式予選-総合結果表（貼付）'!A29="DNS",'[1]公式予選-総合結果表（貼付）'!A29="DQ"),"",IFERROR(INDEX('[1]公式予選-総合結果表（貼付）'!$A:$Z,MATCH($B40,'[1]公式予選-総合結果表（貼付）'!$B:$B,0),MATCH("In Lap",'[1]公式予選-総合結果表（貼付）'!$1:$1,0))&amp;"/"&amp;INDEX('[1]公式予選-総合結果表（貼付）'!$A:$Z,MATCH($B40,'[1]公式予選-総合結果表（貼付）'!$B:$B,0),MATCH("Laps",'[1]公式予選-総合結果表（貼付）'!$1:$1,0)),""))</f>
        <v>4/6</v>
      </c>
      <c r="N40" s="7"/>
      <c r="O40" s="5"/>
      <c r="P40" s="5"/>
      <c r="Q40" s="6" t="str">
        <f>IF(IFERROR(INDEX('[1]公式予選-総合結果表（貼付）'!$A:$Z,MATCH($B40,'[1]公式予選-総合結果表（貼付）'!$B:$B,0),MATCH(Q$11,'[1]公式予選-総合結果表（貼付）'!$1:$1,0)),"")=0,"",IFERROR(INDEX('[1]公式予選-総合結果表（貼付）'!$A:$Z,MATCH($B40,'[1]公式予選-総合結果表（貼付）'!$B:$B,0),MATCH(Q$11,'[1]公式予選-総合結果表（貼付）'!$1:$1,0)),""))</f>
        <v/>
      </c>
      <c r="R40" s="6" t="str">
        <f>IF(Q40="","",COUNTIF($Q$13:Q40,"&lt;&gt;"&amp;""))</f>
        <v/>
      </c>
      <c r="S40" s="6" t="str">
        <f>IFERROR(RANK(R40,$R$13:$R$47,1),"")</f>
        <v/>
      </c>
      <c r="T40" s="6" t="str">
        <f>IF(IFERROR(INDEX('[1]公式予選-総合結果表（貼付）'!$A:$Z,MATCH($A40,'[1]公式予選-総合結果表（貼付）'!$A:$A,0),MATCH(T$11,'[1]公式予選-総合結果表（貼付）'!$1:$1,0)),"")=0,"",IFERROR(INDEX('[1]公式予選-総合結果表（貼付）'!$A:$Z,MATCH($A40,'[1]公式予選-総合結果表（貼付）'!$A:$A,0),MATCH(T$11,'[1]公式予選-総合結果表（貼付）'!$1:$1,0)),""))</f>
        <v/>
      </c>
      <c r="U40" s="5"/>
      <c r="V40" s="5"/>
    </row>
    <row r="41" spans="1:22" ht="12.75" customHeight="1" x14ac:dyDescent="0.15">
      <c r="A41" s="37">
        <f>IF(OR('[1]公式予選-総合結果表（貼付）'!A30="DNF",'[1]公式予選-総合結果表（貼付）'!A30="DNS",'[1]公式予選-総合結果表（貼付）'!A30="DQ"),'[1]公式予選-総合結果表（貼付）'!A30,IF(MAX('[1]公式予選-総合結果表（貼付）'!$A:$A)&gt;A40,A40+1,""))</f>
        <v>29</v>
      </c>
      <c r="B41" s="36">
        <f>IFERROR(INDEX('[1]公式予選-総合結果表（貼付）'!A30:$V$49,MATCH($A41,'[1]公式予選-総合結果表（貼付）'!A30:$A$49,0),MATCH('公式予選-総合結果表'!B$11,'[1]公式予選-総合結果表（貼付）'!$1:$1,0)),"")</f>
        <v>52</v>
      </c>
      <c r="C41" s="36"/>
      <c r="D41" s="35"/>
      <c r="E41" s="34" t="str">
        <f>IFERROR(INDEX('[1]公式予選-総合結果表（貼付）'!$A:$Z,MATCH($B41,'[1]公式予選-総合結果表（貼付）'!$B:$B,0),MATCH('公式予選-総合結果表'!E$11,'[1]公式予選-総合結果表（貼付）'!$1:$1,0)),"")</f>
        <v>伊藤 祐</v>
      </c>
      <c r="F41" s="33" t="str">
        <f>IFERROR(INDEX('[1]公式予選-総合結果表（貼付）'!$A:$Z,MATCH($B41,'[1]公式予選-総合結果表（貼付）'!$B:$B,0),MATCH('公式予選-総合結果表'!F$11,'[1]公式予選-総合結果表（貼付）'!$1:$1,0)),"")</f>
        <v>Praga/TM</v>
      </c>
      <c r="G41" s="32" t="str">
        <f>IFERROR(INDEX('[1]公式予選-総合結果表（貼付）'!$A:$Z,MATCH($B41,'[1]公式予選-総合結果表（貼付）'!$B:$B,0),MATCH('公式予選-総合結果表'!G$11,'[1]公式予選-総合結果表（貼付）'!$1:$1,0)),"")</f>
        <v>ガレージC</v>
      </c>
      <c r="H41" s="31" t="str">
        <f>IFERROR(INDEX('[1]公式予選-総合結果表（貼付）'!$A:$Z,MATCH($B41,'[1]公式予選-総合結果表（貼付）'!$B:$B,0),MATCH('公式予選-総合結果表'!H$11,'[1]公式予選-総合結果表（貼付）'!$1:$1,0)),"")</f>
        <v>DL</v>
      </c>
      <c r="I41" s="30">
        <f>IF(A41="DNS","ｽﾀｰﾄ出来ず",IF(A41="DQ","失　格",IFERROR(INDEX('[1]公式予選-総合結果表（貼付）'!$A:$Z,MATCH($B41,'[1]公式予選-総合結果表（貼付）'!$B:$B,0),MATCH('公式予選-総合結果表'!I$11,'[1]公式予選-総合結果表（貼付）'!$1:$1,0)),"")))</f>
        <v>45.201000000000001</v>
      </c>
      <c r="J41" s="29" t="str">
        <f>IF(I41&lt;1,"",IF($J$11&gt;I41,"R",""))</f>
        <v>R</v>
      </c>
      <c r="K41" s="28">
        <f>IF(OR('[1]公式予選-総合結果表（貼付）'!A30="DNS",'[1]公式予選-総合結果表（貼付）'!A30="DQ"),"",IFERROR(INDEX('[1]公式予選-総合結果表（貼付）'!$A:$Z,MATCH($B41,'[1]公式予選-総合結果表（貼付）'!$B:$B,0),MATCH('公式予選-総合結果表'!K$11,'[1]公式予選-総合結果表（貼付）'!$1:$1,0)),""))</f>
        <v>0.78399999999999892</v>
      </c>
      <c r="L41" s="28">
        <f>IF(OR('[1]公式予選-総合結果表（貼付）'!A30="DNS",'[1]公式予選-総合結果表（貼付）'!A30="DQ"),"",IFERROR(INDEX('[1]公式予選-総合結果表（貼付）'!$A:$Z,MATCH($B41,'[1]公式予選-総合結果表（貼付）'!$B:$B,0),MATCH('公式予選-総合結果表'!L$11,'[1]公式予選-総合結果表（貼付）'!$1:$1,0)),""))</f>
        <v>3.9999999999977831E-3</v>
      </c>
      <c r="M41" s="27" t="str">
        <f>IF(OR('[1]公式予選-総合結果表（貼付）'!A30="DNS",'[1]公式予選-総合結果表（貼付）'!A30="DQ"),"",IFERROR(INDEX('[1]公式予選-総合結果表（貼付）'!$A:$Z,MATCH($B41,'[1]公式予選-総合結果表（貼付）'!$B:$B,0),MATCH("In Lap",'[1]公式予選-総合結果表（貼付）'!$1:$1,0))&amp;"/"&amp;INDEX('[1]公式予選-総合結果表（貼付）'!$A:$Z,MATCH($B41,'[1]公式予選-総合結果表（貼付）'!$B:$B,0),MATCH("Laps",'[1]公式予選-総合結果表（貼付）'!$1:$1,0)),""))</f>
        <v>6/7</v>
      </c>
      <c r="N41" s="7"/>
      <c r="O41" s="5"/>
      <c r="P41" s="5"/>
      <c r="Q41" s="6" t="str">
        <f>IF(IFERROR(INDEX('[1]公式予選-総合結果表（貼付）'!$A:$Z,MATCH($B41,'[1]公式予選-総合結果表（貼付）'!$B:$B,0),MATCH(Q$11,'[1]公式予選-総合結果表（貼付）'!$1:$1,0)),"")=0,"",IFERROR(INDEX('[1]公式予選-総合結果表（貼付）'!$A:$Z,MATCH($B41,'[1]公式予選-総合結果表（貼付）'!$B:$B,0),MATCH(Q$11,'[1]公式予選-総合結果表（貼付）'!$1:$1,0)),""))</f>
        <v/>
      </c>
      <c r="R41" s="6" t="str">
        <f>IF(Q41="","",COUNTIF($Q$13:Q41,"&lt;&gt;"&amp;""))</f>
        <v/>
      </c>
      <c r="S41" s="6" t="str">
        <f>IFERROR(RANK(R41,$R$13:$R$47,1),"")</f>
        <v/>
      </c>
      <c r="T41" s="6" t="str">
        <f>IF(IFERROR(INDEX('[1]公式予選-総合結果表（貼付）'!$A:$Z,MATCH($A41,'[1]公式予選-総合結果表（貼付）'!$A:$A,0),MATCH(T$11,'[1]公式予選-総合結果表（貼付）'!$1:$1,0)),"")=0,"",IFERROR(INDEX('[1]公式予選-総合結果表（貼付）'!$A:$Z,MATCH($A41,'[1]公式予選-総合結果表（貼付）'!$A:$A,0),MATCH(T$11,'[1]公式予選-総合結果表（貼付）'!$1:$1,0)),""))</f>
        <v/>
      </c>
      <c r="U41" s="5"/>
      <c r="V41" s="5"/>
    </row>
    <row r="42" spans="1:22" ht="12.75" customHeight="1" x14ac:dyDescent="0.15">
      <c r="A42" s="37">
        <f>IF(OR('[1]公式予選-総合結果表（貼付）'!A31="DNF",'[1]公式予選-総合結果表（貼付）'!A31="DNS",'[1]公式予選-総合結果表（貼付）'!A31="DQ"),'[1]公式予選-総合結果表（貼付）'!A31,IF(MAX('[1]公式予選-総合結果表（貼付）'!$A:$A)&gt;A41,A41+1,""))</f>
        <v>30</v>
      </c>
      <c r="B42" s="36">
        <f>IFERROR(INDEX('[1]公式予選-総合結果表（貼付）'!A31:$V$49,MATCH($A42,'[1]公式予選-総合結果表（貼付）'!A31:$A$49,0),MATCH('公式予選-総合結果表'!B$11,'[1]公式予選-総合結果表（貼付）'!$1:$1,0)),"")</f>
        <v>43</v>
      </c>
      <c r="C42" s="36"/>
      <c r="D42" s="35"/>
      <c r="E42" s="34" t="str">
        <f>IFERROR(INDEX('[1]公式予選-総合結果表（貼付）'!$A:$Z,MATCH($B42,'[1]公式予選-総合結果表（貼付）'!$B:$B,0),MATCH('公式予選-総合結果表'!E$11,'[1]公式予選-総合結果表（貼付）'!$1:$1,0)),"")</f>
        <v>皆木 駿輔</v>
      </c>
      <c r="F42" s="33" t="str">
        <f>IFERROR(INDEX('[1]公式予選-総合結果表（貼付）'!$A:$Z,MATCH($B42,'[1]公式予選-総合結果表（貼付）'!$B:$B,0),MATCH('公式予選-総合結果表'!F$11,'[1]公式予選-総合結果表（貼付）'!$1:$1,0)),"")</f>
        <v>CRO Cpromotion/TM</v>
      </c>
      <c r="G42" s="32" t="str">
        <f>IFERROR(INDEX('[1]公式予選-総合結果表（貼付）'!$A:$Z,MATCH($B42,'[1]公式予選-総合結果表（貼付）'!$B:$B,0),MATCH('公式予選-総合結果表'!G$11,'[1]公式予選-総合結果表（貼付）'!$1:$1,0)),"")</f>
        <v>CROC Promotion</v>
      </c>
      <c r="H42" s="31" t="str">
        <f>IFERROR(INDEX('[1]公式予選-総合結果表（貼付）'!$A:$Z,MATCH($B42,'[1]公式予選-総合結果表（貼付）'!$B:$B,0),MATCH('公式予選-総合結果表'!H$11,'[1]公式予選-総合結果表（貼付）'!$1:$1,0)),"")</f>
        <v>DL</v>
      </c>
      <c r="I42" s="30">
        <f>IF(A42="DNS","ｽﾀｰﾄ出来ず",IF(A42="DQ","失　格",IFERROR(INDEX('[1]公式予選-総合結果表（貼付）'!$A:$Z,MATCH($B42,'[1]公式予選-総合結果表（貼付）'!$B:$B,0),MATCH('公式予選-総合結果表'!I$11,'[1]公式予選-総合結果表（貼付）'!$1:$1,0)),"")))</f>
        <v>45.276000000000003</v>
      </c>
      <c r="J42" s="29" t="str">
        <f>IF(I42&lt;1,"",IF($J$11&gt;I42,"R",""))</f>
        <v/>
      </c>
      <c r="K42" s="28">
        <f>IF(OR('[1]公式予選-総合結果表（貼付）'!A31="DNS",'[1]公式予選-総合結果表（貼付）'!A31="DQ"),"",IFERROR(INDEX('[1]公式予選-総合結果表（貼付）'!$A:$Z,MATCH($B42,'[1]公式予選-総合結果表（貼付）'!$B:$B,0),MATCH('公式予選-総合結果表'!K$11,'[1]公式予選-総合結果表（貼付）'!$1:$1,0)),""))</f>
        <v>0.85900000000000176</v>
      </c>
      <c r="L42" s="28">
        <f>IF(OR('[1]公式予選-総合結果表（貼付）'!A31="DNS",'[1]公式予選-総合結果表（貼付）'!A31="DQ"),"",IFERROR(INDEX('[1]公式予選-総合結果表（貼付）'!$A:$Z,MATCH($B42,'[1]公式予選-総合結果表（貼付）'!$B:$B,0),MATCH('公式予選-総合結果表'!L$11,'[1]公式予選-総合結果表（貼付）'!$1:$1,0)),""))</f>
        <v>7.5000000000002842E-2</v>
      </c>
      <c r="M42" s="27" t="str">
        <f>IF(OR('[1]公式予選-総合結果表（貼付）'!A31="DNS",'[1]公式予選-総合結果表（貼付）'!A31="DQ"),"",IFERROR(INDEX('[1]公式予選-総合結果表（貼付）'!$A:$Z,MATCH($B42,'[1]公式予選-総合結果表（貼付）'!$B:$B,0),MATCH("In Lap",'[1]公式予選-総合結果表（貼付）'!$1:$1,0))&amp;"/"&amp;INDEX('[1]公式予選-総合結果表（貼付）'!$A:$Z,MATCH($B42,'[1]公式予選-総合結果表（貼付）'!$B:$B,0),MATCH("Laps",'[1]公式予選-総合結果表（貼付）'!$1:$1,0)),""))</f>
        <v>3/3</v>
      </c>
      <c r="N42" s="7"/>
      <c r="O42" s="5"/>
      <c r="P42" s="5"/>
      <c r="Q42" s="6" t="str">
        <f>IF(IFERROR(INDEX('[1]公式予選-総合結果表（貼付）'!$A:$Z,MATCH($B42,'[1]公式予選-総合結果表（貼付）'!$B:$B,0),MATCH(Q$11,'[1]公式予選-総合結果表（貼付）'!$1:$1,0)),"")=0,"",IFERROR(INDEX('[1]公式予選-総合結果表（貼付）'!$A:$Z,MATCH($B42,'[1]公式予選-総合結果表（貼付）'!$B:$B,0),MATCH(Q$11,'[1]公式予選-総合結果表（貼付）'!$1:$1,0)),""))</f>
        <v/>
      </c>
      <c r="R42" s="6" t="str">
        <f>IF(Q42="","",COUNTIF($Q$13:Q42,"&lt;&gt;"&amp;""))</f>
        <v/>
      </c>
      <c r="S42" s="6" t="str">
        <f>IFERROR(RANK(R42,$R$13:$R$47,1),"")</f>
        <v/>
      </c>
      <c r="T42" s="6" t="str">
        <f>IF(IFERROR(INDEX('[1]公式予選-総合結果表（貼付）'!$A:$Z,MATCH($A42,'[1]公式予選-総合結果表（貼付）'!$A:$A,0),MATCH(T$11,'[1]公式予選-総合結果表（貼付）'!$1:$1,0)),"")=0,"",IFERROR(INDEX('[1]公式予選-総合結果表（貼付）'!$A:$Z,MATCH($A42,'[1]公式予選-総合結果表（貼付）'!$A:$A,0),MATCH(T$11,'[1]公式予選-総合結果表（貼付）'!$1:$1,0)),""))</f>
        <v/>
      </c>
      <c r="U42" s="5"/>
      <c r="V42" s="5"/>
    </row>
    <row r="43" spans="1:22" ht="12.75" customHeight="1" x14ac:dyDescent="0.15">
      <c r="A43" s="37">
        <f>IF(OR('[1]公式予選-総合結果表（貼付）'!A32="DNF",'[1]公式予選-総合結果表（貼付）'!A32="DNS",'[1]公式予選-総合結果表（貼付）'!A32="DQ"),'[1]公式予選-総合結果表（貼付）'!A32,IF(MAX('[1]公式予選-総合結果表（貼付）'!$A:$A)&gt;A42,A42+1,""))</f>
        <v>31</v>
      </c>
      <c r="B43" s="36">
        <f>IFERROR(INDEX('[1]公式予選-総合結果表（貼付）'!A32:$V$49,MATCH($A43,'[1]公式予選-総合結果表（貼付）'!A32:$A$49,0),MATCH('公式予選-総合結果表'!B$11,'[1]公式予選-総合結果表（貼付）'!$1:$1,0)),"")</f>
        <v>27</v>
      </c>
      <c r="C43" s="36"/>
      <c r="D43" s="35"/>
      <c r="E43" s="34" t="str">
        <f>IFERROR(INDEX('[1]公式予選-総合結果表（貼付）'!$A:$Z,MATCH($B43,'[1]公式予選-総合結果表（貼付）'!$B:$B,0),MATCH('公式予選-総合結果表'!E$11,'[1]公式予選-総合結果表（貼付）'!$1:$1,0)),"")</f>
        <v>渡部 樹</v>
      </c>
      <c r="F43" s="33" t="str">
        <f>IFERROR(INDEX('[1]公式予選-総合結果表（貼付）'!$A:$Z,MATCH($B43,'[1]公式予選-総合結果表（貼付）'!$B:$B,0),MATCH('公式予選-総合結果表'!F$11,'[1]公式予選-総合結果表（貼付）'!$1:$1,0)),"")</f>
        <v>KOSMIC/VORTEX</v>
      </c>
      <c r="G43" s="32" t="str">
        <f>IFERROR(INDEX('[1]公式予選-総合結果表（貼付）'!$A:$Z,MATCH($B43,'[1]公式予選-総合結果表（貼付）'!$B:$B,0),MATCH('公式予選-総合結果表'!G$11,'[1]公式予選-総合結果表（貼付）'!$1:$1,0)),"")</f>
        <v>Team　KOSMIC　Karting</v>
      </c>
      <c r="H43" s="31" t="str">
        <f>IFERROR(INDEX('[1]公式予選-総合結果表（貼付）'!$A:$Z,MATCH($B43,'[1]公式予選-総合結果表（貼付）'!$B:$B,0),MATCH('公式予選-総合結果表'!H$11,'[1]公式予選-総合結果表（貼付）'!$1:$1,0)),"")</f>
        <v>BS</v>
      </c>
      <c r="I43" s="30">
        <f>IF(A43="DNS","ｽﾀｰﾄ出来ず",IF(A43="DQ","失　格",IFERROR(INDEX('[1]公式予選-総合結果表（貼付）'!$A:$Z,MATCH($B43,'[1]公式予選-総合結果表（貼付）'!$B:$B,0),MATCH('公式予選-総合結果表'!I$11,'[1]公式予選-総合結果表（貼付）'!$1:$1,0)),"")))</f>
        <v>45.332000000000001</v>
      </c>
      <c r="J43" s="29" t="str">
        <f>IF(I43&lt;1,"",IF($J$11&gt;I43,"R",""))</f>
        <v/>
      </c>
      <c r="K43" s="28">
        <f>IF(OR('[1]公式予選-総合結果表（貼付）'!A32="DNS",'[1]公式予選-総合結果表（貼付）'!A32="DQ"),"",IFERROR(INDEX('[1]公式予選-総合結果表（貼付）'!$A:$Z,MATCH($B43,'[1]公式予選-総合結果表（貼付）'!$B:$B,0),MATCH('公式予選-総合結果表'!K$11,'[1]公式予選-総合結果表（貼付）'!$1:$1,0)),""))</f>
        <v>0.91499999999999915</v>
      </c>
      <c r="L43" s="28">
        <f>IF(OR('[1]公式予選-総合結果表（貼付）'!A32="DNS",'[1]公式予選-総合結果表（貼付）'!A32="DQ"),"",IFERROR(INDEX('[1]公式予選-総合結果表（貼付）'!$A:$Z,MATCH($B43,'[1]公式予選-総合結果表（貼付）'!$B:$B,0),MATCH('公式予選-総合結果表'!L$11,'[1]公式予選-総合結果表（貼付）'!$1:$1,0)),""))</f>
        <v>5.5999999999997385E-2</v>
      </c>
      <c r="M43" s="27" t="str">
        <f>IF(OR('[1]公式予選-総合結果表（貼付）'!A32="DNS",'[1]公式予選-総合結果表（貼付）'!A32="DQ"),"",IFERROR(INDEX('[1]公式予選-総合結果表（貼付）'!$A:$Z,MATCH($B43,'[1]公式予選-総合結果表（貼付）'!$B:$B,0),MATCH("In Lap",'[1]公式予選-総合結果表（貼付）'!$1:$1,0))&amp;"/"&amp;INDEX('[1]公式予選-総合結果表（貼付）'!$A:$Z,MATCH($B43,'[1]公式予選-総合結果表（貼付）'!$B:$B,0),MATCH("Laps",'[1]公式予選-総合結果表（貼付）'!$1:$1,0)),""))</f>
        <v>3/5</v>
      </c>
      <c r="N43" s="7"/>
      <c r="O43" s="5"/>
      <c r="P43" s="5"/>
      <c r="Q43" s="6" t="str">
        <f>IF(IFERROR(INDEX('[1]公式予選-総合結果表（貼付）'!$A:$Z,MATCH($B43,'[1]公式予選-総合結果表（貼付）'!$B:$B,0),MATCH(Q$11,'[1]公式予選-総合結果表（貼付）'!$1:$1,0)),"")=0,"",IFERROR(INDEX('[1]公式予選-総合結果表（貼付）'!$A:$Z,MATCH($B43,'[1]公式予選-総合結果表（貼付）'!$B:$B,0),MATCH(Q$11,'[1]公式予選-総合結果表（貼付）'!$1:$1,0)),""))</f>
        <v/>
      </c>
      <c r="R43" s="6" t="str">
        <f>IF(Q43="","",COUNTIF($Q$13:Q43,"&lt;&gt;"&amp;""))</f>
        <v/>
      </c>
      <c r="S43" s="6" t="str">
        <f>IFERROR(RANK(R43,$R$13:$R$47,1),"")</f>
        <v/>
      </c>
      <c r="T43" s="6" t="str">
        <f>IF(IFERROR(INDEX('[1]公式予選-総合結果表（貼付）'!$A:$Z,MATCH($A43,'[1]公式予選-総合結果表（貼付）'!$A:$A,0),MATCH(T$11,'[1]公式予選-総合結果表（貼付）'!$1:$1,0)),"")=0,"",IFERROR(INDEX('[1]公式予選-総合結果表（貼付）'!$A:$Z,MATCH($A43,'[1]公式予選-総合結果表（貼付）'!$A:$A,0),MATCH(T$11,'[1]公式予選-総合結果表（貼付）'!$1:$1,0)),""))</f>
        <v/>
      </c>
      <c r="U43" s="5"/>
      <c r="V43" s="5"/>
    </row>
    <row r="44" spans="1:22" ht="12.75" customHeight="1" x14ac:dyDescent="0.15">
      <c r="A44" s="37">
        <f>IF(OR('[1]公式予選-総合結果表（貼付）'!A33="DNF",'[1]公式予選-総合結果表（貼付）'!A33="DNS",'[1]公式予選-総合結果表（貼付）'!A33="DQ"),'[1]公式予選-総合結果表（貼付）'!A33,IF(MAX('[1]公式予選-総合結果表（貼付）'!$A:$A)&gt;A43,A43+1,""))</f>
        <v>32</v>
      </c>
      <c r="B44" s="36">
        <f>IFERROR(INDEX('[1]公式予選-総合結果表（貼付）'!A33:$V$49,MATCH($A44,'[1]公式予選-総合結果表（貼付）'!A33:$A$49,0),MATCH('公式予選-総合結果表'!B$11,'[1]公式予選-総合結果表（貼付）'!$1:$1,0)),"")</f>
        <v>28</v>
      </c>
      <c r="C44" s="36"/>
      <c r="D44" s="35"/>
      <c r="E44" s="34" t="str">
        <f>IFERROR(INDEX('[1]公式予選-総合結果表（貼付）'!$A:$Z,MATCH($B44,'[1]公式予選-総合結果表（貼付）'!$B:$B,0),MATCH('公式予選-総合結果表'!E$11,'[1]公式予選-総合結果表（貼付）'!$1:$1,0)),"")</f>
        <v>渡会 太一</v>
      </c>
      <c r="F44" s="33" t="str">
        <f>IFERROR(INDEX('[1]公式予選-総合結果表（貼付）'!$A:$Z,MATCH($B44,'[1]公式予選-総合結果表（貼付）'!$B:$B,0),MATCH('公式予選-総合結果表'!F$11,'[1]公式予選-総合結果表（貼付）'!$1:$1,0)),"")</f>
        <v>Drago CORSE/TM</v>
      </c>
      <c r="G44" s="32" t="str">
        <f>IFERROR(INDEX('[1]公式予選-総合結果表（貼付）'!$A:$Z,MATCH($B44,'[1]公式予選-総合結果表（貼付）'!$B:$B,0),MATCH('公式予選-総合結果表'!G$11,'[1]公式予選-総合結果表（貼付）'!$1:$1,0)),"")</f>
        <v>DragoCorse</v>
      </c>
      <c r="H44" s="31" t="str">
        <f>IFERROR(INDEX('[1]公式予選-総合結果表（貼付）'!$A:$Z,MATCH($B44,'[1]公式予選-総合結果表（貼付）'!$B:$B,0),MATCH('公式予選-総合結果表'!H$11,'[1]公式予選-総合結果表（貼付）'!$1:$1,0)),"")</f>
        <v>YH</v>
      </c>
      <c r="I44" s="30">
        <f>IF(A44="DNS","ｽﾀｰﾄ出来ず",IF(A44="DQ","失　格",IFERROR(INDEX('[1]公式予選-総合結果表（貼付）'!$A:$Z,MATCH($B44,'[1]公式予選-総合結果表（貼付）'!$B:$B,0),MATCH('公式予選-総合結果表'!I$11,'[1]公式予選-総合結果表（貼付）'!$1:$1,0)),"")))</f>
        <v>45.378999999999998</v>
      </c>
      <c r="J44" s="29" t="str">
        <f>IF(I44&lt;1,"",IF($J$11&gt;I44,"R",""))</f>
        <v/>
      </c>
      <c r="K44" s="28">
        <f>IF(OR('[1]公式予選-総合結果表（貼付）'!A33="DNS",'[1]公式予選-総合結果表（貼付）'!A33="DQ"),"",IFERROR(INDEX('[1]公式予選-総合結果表（貼付）'!$A:$Z,MATCH($B44,'[1]公式予選-総合結果表（貼付）'!$B:$B,0),MATCH('公式予選-総合結果表'!K$11,'[1]公式予選-総合結果表（貼付）'!$1:$1,0)),""))</f>
        <v>0.96199999999999619</v>
      </c>
      <c r="L44" s="28">
        <f>IF(OR('[1]公式予選-総合結果表（貼付）'!A33="DNS",'[1]公式予選-総合結果表（貼付）'!A33="DQ"),"",IFERROR(INDEX('[1]公式予選-総合結果表（貼付）'!$A:$Z,MATCH($B44,'[1]公式予選-総合結果表（貼付）'!$B:$B,0),MATCH('公式予選-総合結果表'!L$11,'[1]公式予選-総合結果表（貼付）'!$1:$1,0)),""))</f>
        <v>4.6999999999997044E-2</v>
      </c>
      <c r="M44" s="27" t="str">
        <f>IF(OR('[1]公式予選-総合結果表（貼付）'!A33="DNS",'[1]公式予選-総合結果表（貼付）'!A33="DQ"),"",IFERROR(INDEX('[1]公式予選-総合結果表（貼付）'!$A:$Z,MATCH($B44,'[1]公式予選-総合結果表（貼付）'!$B:$B,0),MATCH("In Lap",'[1]公式予選-総合結果表（貼付）'!$1:$1,0))&amp;"/"&amp;INDEX('[1]公式予選-総合結果表（貼付）'!$A:$Z,MATCH($B44,'[1]公式予選-総合結果表（貼付）'!$B:$B,0),MATCH("Laps",'[1]公式予選-総合結果表（貼付）'!$1:$1,0)),""))</f>
        <v>4/6</v>
      </c>
      <c r="N44" s="7"/>
      <c r="O44" s="5"/>
      <c r="P44" s="5"/>
      <c r="Q44" s="6" t="str">
        <f>IF(IFERROR(INDEX('[1]公式予選-総合結果表（貼付）'!$A:$Z,MATCH($B44,'[1]公式予選-総合結果表（貼付）'!$B:$B,0),MATCH(Q$11,'[1]公式予選-総合結果表（貼付）'!$1:$1,0)),"")=0,"",IFERROR(INDEX('[1]公式予選-総合結果表（貼付）'!$A:$Z,MATCH($B44,'[1]公式予選-総合結果表（貼付）'!$B:$B,0),MATCH(Q$11,'[1]公式予選-総合結果表（貼付）'!$1:$1,0)),""))</f>
        <v/>
      </c>
      <c r="R44" s="6" t="str">
        <f>IF(Q44="","",COUNTIF($Q$13:Q44,"&lt;&gt;"&amp;""))</f>
        <v/>
      </c>
      <c r="S44" s="6" t="str">
        <f>IFERROR(RANK(R44,$R$13:$R$47,1),"")</f>
        <v/>
      </c>
      <c r="T44" s="6" t="str">
        <f>IF(IFERROR(INDEX('[1]公式予選-総合結果表（貼付）'!$A:$Z,MATCH($A44,'[1]公式予選-総合結果表（貼付）'!$A:$A,0),MATCH(T$11,'[1]公式予選-総合結果表（貼付）'!$1:$1,0)),"")=0,"",IFERROR(INDEX('[1]公式予選-総合結果表（貼付）'!$A:$Z,MATCH($A44,'[1]公式予選-総合結果表（貼付）'!$A:$A,0),MATCH(T$11,'[1]公式予選-総合結果表（貼付）'!$1:$1,0)),""))</f>
        <v/>
      </c>
      <c r="U44" s="5"/>
      <c r="V44" s="5"/>
    </row>
    <row r="45" spans="1:22" ht="12.75" customHeight="1" x14ac:dyDescent="0.15">
      <c r="A45" s="37">
        <f>IF(OR('[1]公式予選-総合結果表（貼付）'!A34="DNF",'[1]公式予選-総合結果表（貼付）'!A34="DNS",'[1]公式予選-総合結果表（貼付）'!A34="DQ"),'[1]公式予選-総合結果表（貼付）'!A34,IF(MAX('[1]公式予選-総合結果表（貼付）'!$A:$A)&gt;A44,A44+1,""))</f>
        <v>33</v>
      </c>
      <c r="B45" s="36">
        <f>IFERROR(INDEX('[1]公式予選-総合結果表（貼付）'!A34:$V$49,MATCH($A45,'[1]公式予選-総合結果表（貼付）'!A34:$A$49,0),MATCH('公式予選-総合結果表'!B$11,'[1]公式予選-総合結果表（貼付）'!$1:$1,0)),"")</f>
        <v>20</v>
      </c>
      <c r="C45" s="36"/>
      <c r="D45" s="35"/>
      <c r="E45" s="34" t="str">
        <f>IFERROR(INDEX('[1]公式予選-総合結果表（貼付）'!$A:$Z,MATCH($B45,'[1]公式予選-総合結果表（貼付）'!$B:$B,0),MATCH('公式予選-総合結果表'!E$11,'[1]公式予選-総合結果表（貼付）'!$1:$1,0)),"")</f>
        <v>竹本 優月輝</v>
      </c>
      <c r="F45" s="33" t="str">
        <f>IFERROR(INDEX('[1]公式予選-総合結果表（貼付）'!$A:$Z,MATCH($B45,'[1]公式予選-総合結果表（貼付）'!$B:$B,0),MATCH('公式予選-総合結果表'!F$11,'[1]公式予選-総合結果表（貼付）'!$1:$1,0)),"")</f>
        <v>EXPRIT/TM</v>
      </c>
      <c r="G45" s="32" t="str">
        <f>IFERROR(INDEX('[1]公式予選-総合結果表（貼付）'!$A:$Z,MATCH($B45,'[1]公式予選-総合結果表（貼付）'!$B:$B,0),MATCH('公式予選-総合結果表'!G$11,'[1]公式予選-総合結果表（貼付）'!$1:$1,0)),"")</f>
        <v>TGR TEAM TAKAGI PLANNING</v>
      </c>
      <c r="H45" s="31" t="str">
        <f>IFERROR(INDEX('[1]公式予選-総合結果表（貼付）'!$A:$Z,MATCH($B45,'[1]公式予選-総合結果表（貼付）'!$B:$B,0),MATCH('公式予選-総合結果表'!H$11,'[1]公式予選-総合結果表（貼付）'!$1:$1,0)),"")</f>
        <v>DL</v>
      </c>
      <c r="I45" s="30">
        <f>IF(A45="DNS","ｽﾀｰﾄ出来ず",IF(A45="DQ","失　格",IFERROR(INDEX('[1]公式予選-総合結果表（貼付）'!$A:$Z,MATCH($B45,'[1]公式予選-総合結果表（貼付）'!$B:$B,0),MATCH('公式予選-総合結果表'!I$11,'[1]公式予選-総合結果表（貼付）'!$1:$1,0)),"")))</f>
        <v>45.58</v>
      </c>
      <c r="J45" s="29" t="str">
        <f>IF(I45&lt;1,"",IF($J$11&gt;I45,"R",""))</f>
        <v/>
      </c>
      <c r="K45" s="28">
        <f>IF(OR('[1]公式予選-総合結果表（貼付）'!A34="DNS",'[1]公式予選-総合結果表（貼付）'!A34="DQ"),"",IFERROR(INDEX('[1]公式予選-総合結果表（貼付）'!$A:$Z,MATCH($B45,'[1]公式予選-総合結果表（貼付）'!$B:$B,0),MATCH('公式予選-総合結果表'!K$11,'[1]公式予選-総合結果表（貼付）'!$1:$1,0)),""))</f>
        <v>1.1629999999999967</v>
      </c>
      <c r="L45" s="28">
        <f>IF(OR('[1]公式予選-総合結果表（貼付）'!A34="DNS",'[1]公式予選-総合結果表（貼付）'!A34="DQ"),"",IFERROR(INDEX('[1]公式予選-総合結果表（貼付）'!$A:$Z,MATCH($B45,'[1]公式予選-総合結果表（貼付）'!$B:$B,0),MATCH('公式予選-総合結果表'!L$11,'[1]公式予選-総合結果表（貼付）'!$1:$1,0)),""))</f>
        <v>0.20100000000000051</v>
      </c>
      <c r="M45" s="27" t="str">
        <f>IF(OR('[1]公式予選-総合結果表（貼付）'!A34="DNS",'[1]公式予選-総合結果表（貼付）'!A34="DQ"),"",IFERROR(INDEX('[1]公式予選-総合結果表（貼付）'!$A:$Z,MATCH($B45,'[1]公式予選-総合結果表（貼付）'!$B:$B,0),MATCH("In Lap",'[1]公式予選-総合結果表（貼付）'!$1:$1,0))&amp;"/"&amp;INDEX('[1]公式予選-総合結果表（貼付）'!$A:$Z,MATCH($B45,'[1]公式予選-総合結果表（貼付）'!$B:$B,0),MATCH("Laps",'[1]公式予選-総合結果表（貼付）'!$1:$1,0)),""))</f>
        <v>6/6</v>
      </c>
      <c r="N45" s="7"/>
      <c r="O45" s="5"/>
      <c r="P45" s="5"/>
      <c r="Q45" s="6" t="str">
        <f>IF(IFERROR(INDEX('[1]公式予選-総合結果表（貼付）'!$A:$Z,MATCH($B45,'[1]公式予選-総合結果表（貼付）'!$B:$B,0),MATCH(Q$11,'[1]公式予選-総合結果表（貼付）'!$1:$1,0)),"")=0,"",IFERROR(INDEX('[1]公式予選-総合結果表（貼付）'!$A:$Z,MATCH($B45,'[1]公式予選-総合結果表（貼付）'!$B:$B,0),MATCH(Q$11,'[1]公式予選-総合結果表（貼付）'!$1:$1,0)),""))</f>
        <v/>
      </c>
      <c r="R45" s="6" t="str">
        <f>IF(Q45="","",COUNTIF($Q$13:Q45,"&lt;&gt;"&amp;""))</f>
        <v/>
      </c>
      <c r="S45" s="6" t="str">
        <f>IFERROR(RANK(R45,$R$13:$R$47,1),"")</f>
        <v/>
      </c>
      <c r="T45" s="6" t="str">
        <f>IF(IFERROR(INDEX('[1]公式予選-総合結果表（貼付）'!$A:$Z,MATCH($A45,'[1]公式予選-総合結果表（貼付）'!$A:$A,0),MATCH(T$11,'[1]公式予選-総合結果表（貼付）'!$1:$1,0)),"")=0,"",IFERROR(INDEX('[1]公式予選-総合結果表（貼付）'!$A:$Z,MATCH($A45,'[1]公式予選-総合結果表（貼付）'!$A:$A,0),MATCH(T$11,'[1]公式予選-総合結果表（貼付）'!$1:$1,0)),""))</f>
        <v/>
      </c>
      <c r="U45" s="5"/>
      <c r="V45" s="5"/>
    </row>
    <row r="46" spans="1:22" ht="12.75" customHeight="1" x14ac:dyDescent="0.15">
      <c r="A46" s="37">
        <f>IF(OR('[1]公式予選-総合結果表（貼付）'!A35="DNF",'[1]公式予選-総合結果表（貼付）'!A35="DNS",'[1]公式予選-総合結果表（貼付）'!A35="DQ"),'[1]公式予選-総合結果表（貼付）'!A35,IF(MAX('[1]公式予選-総合結果表（貼付）'!$A:$A)&gt;A45,A45+1,""))</f>
        <v>34</v>
      </c>
      <c r="B46" s="36">
        <f>IFERROR(INDEX('[1]公式予選-総合結果表（貼付）'!A35:$V$49,MATCH($A46,'[1]公式予選-総合結果表（貼付）'!A35:$A$49,0),MATCH('公式予選-総合結果表'!B$11,'[1]公式予選-総合結果表（貼付）'!$1:$1,0)),"")</f>
        <v>95</v>
      </c>
      <c r="C46" s="36"/>
      <c r="D46" s="35"/>
      <c r="E46" s="34" t="str">
        <f>IFERROR(INDEX('[1]公式予選-総合結果表（貼付）'!$A:$Z,MATCH($B46,'[1]公式予選-総合結果表（貼付）'!$B:$B,0),MATCH('公式予選-総合結果表'!E$11,'[1]公式予選-総合結果表（貼付）'!$1:$1,0)),"")</f>
        <v>綿谷 浩明</v>
      </c>
      <c r="F46" s="33" t="str">
        <f>IFERROR(INDEX('[1]公式予選-総合結果表（貼付）'!$A:$Z,MATCH($B46,'[1]公式予選-総合結果表（貼付）'!$B:$B,0),MATCH('公式予選-総合結果表'!F$11,'[1]公式予選-総合結果表（貼付）'!$1:$1,0)),"")</f>
        <v>XENON KART/TM</v>
      </c>
      <c r="G46" s="32" t="str">
        <f>IFERROR(INDEX('[1]公式予選-総合結果表（貼付）'!$A:$Z,MATCH($B46,'[1]公式予選-総合結果表（貼付）'!$B:$B,0),MATCH('公式予選-総合結果表'!G$11,'[1]公式予選-総合結果表（貼付）'!$1:$1,0)),"")</f>
        <v>SPS川口</v>
      </c>
      <c r="H46" s="31" t="str">
        <f>IFERROR(INDEX('[1]公式予選-総合結果表（貼付）'!$A:$Z,MATCH($B46,'[1]公式予選-総合結果表（貼付）'!$B:$B,0),MATCH('公式予選-総合結果表'!H$11,'[1]公式予選-総合結果表（貼付）'!$1:$1,0)),"")</f>
        <v>BS</v>
      </c>
      <c r="I46" s="30">
        <f>IF(A46="DNS","ｽﾀｰﾄ出来ず",IF(A46="DQ","失　格",IFERROR(INDEX('[1]公式予選-総合結果表（貼付）'!$A:$Z,MATCH($B46,'[1]公式予選-総合結果表（貼付）'!$B:$B,0),MATCH('公式予選-総合結果表'!I$11,'[1]公式予選-総合結果表（貼付）'!$1:$1,0)),"")))</f>
        <v>45.786000000000001</v>
      </c>
      <c r="J46" s="29" t="str">
        <f>IF(I46&lt;1,"",IF($J$11&gt;I46,"R",""))</f>
        <v/>
      </c>
      <c r="K46" s="28">
        <f>IF(OR('[1]公式予選-総合結果表（貼付）'!A35="DNS",'[1]公式予選-総合結果表（貼付）'!A35="DQ"),"",IFERROR(INDEX('[1]公式予選-総合結果表（貼付）'!$A:$Z,MATCH($B46,'[1]公式予選-総合結果表（貼付）'!$B:$B,0),MATCH('公式予選-総合結果表'!K$11,'[1]公式予選-総合結果表（貼付）'!$1:$1,0)),""))</f>
        <v>1.3689999999999998</v>
      </c>
      <c r="L46" s="28">
        <f>IF(OR('[1]公式予選-総合結果表（貼付）'!A35="DNS",'[1]公式予選-総合結果表（貼付）'!A35="DQ"),"",IFERROR(INDEX('[1]公式予選-総合結果表（貼付）'!$A:$Z,MATCH($B46,'[1]公式予選-総合結果表（貼付）'!$B:$B,0),MATCH('公式予選-総合結果表'!L$11,'[1]公式予選-総合結果表（貼付）'!$1:$1,0)),""))</f>
        <v>0.20600000000000307</v>
      </c>
      <c r="M46" s="27" t="str">
        <f>IF(OR('[1]公式予選-総合結果表（貼付）'!A35="DNS",'[1]公式予選-総合結果表（貼付）'!A35="DQ"),"",IFERROR(INDEX('[1]公式予選-総合結果表（貼付）'!$A:$Z,MATCH($B46,'[1]公式予選-総合結果表（貼付）'!$B:$B,0),MATCH("In Lap",'[1]公式予選-総合結果表（貼付）'!$1:$1,0))&amp;"/"&amp;INDEX('[1]公式予選-総合結果表（貼付）'!$A:$Z,MATCH($B46,'[1]公式予選-総合結果表（貼付）'!$B:$B,0),MATCH("Laps",'[1]公式予選-総合結果表（貼付）'!$1:$1,0)),""))</f>
        <v>4/5</v>
      </c>
      <c r="N46" s="7"/>
      <c r="O46" s="5"/>
      <c r="P46" s="5"/>
      <c r="Q46" s="6"/>
      <c r="R46" s="6"/>
      <c r="S46" s="6"/>
      <c r="T46" s="6"/>
      <c r="U46" s="5"/>
      <c r="V46" s="5"/>
    </row>
    <row r="47" spans="1:22" ht="12.75" customHeight="1" x14ac:dyDescent="0.15">
      <c r="A47" s="37"/>
      <c r="B47" s="36"/>
      <c r="C47" s="36"/>
      <c r="D47" s="35"/>
      <c r="E47" s="34"/>
      <c r="F47" s="33"/>
      <c r="G47" s="32"/>
      <c r="H47" s="31"/>
      <c r="I47" s="30"/>
      <c r="J47" s="29"/>
      <c r="K47" s="28"/>
      <c r="L47" s="28"/>
      <c r="M47" s="27"/>
      <c r="N47" s="7"/>
      <c r="O47" s="5"/>
      <c r="P47" s="5"/>
      <c r="Q47" s="6"/>
      <c r="R47" s="6"/>
      <c r="S47" s="6"/>
      <c r="T47" s="6"/>
      <c r="U47" s="5"/>
      <c r="V47" s="5"/>
    </row>
    <row r="48" spans="1:22" ht="2.1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8"/>
      <c r="L48" s="28"/>
      <c r="M48" s="27"/>
      <c r="N48" s="7"/>
      <c r="O48" s="5"/>
      <c r="P48" s="5"/>
      <c r="Q48" s="6"/>
      <c r="R48" s="6"/>
      <c r="S48" s="6"/>
      <c r="T48" s="6"/>
      <c r="U48" s="5"/>
      <c r="V48" s="5"/>
    </row>
    <row r="49" spans="1:22" ht="12.75" customHeight="1" x14ac:dyDescent="0.15">
      <c r="A49" s="41" t="str">
        <f>IF(COUNTIF(J:J,"R")&gt;=1,"""R"" マークの車は、コースレコードを更新しました。従来のレコードタイムは"&amp;"　"&amp;J11,"")</f>
        <v>"R" マークの車は、コースレコードを更新しました。従来のレコードタイムは　45.239</v>
      </c>
      <c r="B49" s="36"/>
      <c r="C49" s="36"/>
      <c r="D49" s="35"/>
      <c r="E49" s="40"/>
      <c r="F49" s="33"/>
      <c r="G49" s="32"/>
      <c r="H49" s="31"/>
      <c r="I49" s="39"/>
      <c r="J49" s="38"/>
      <c r="K49" s="28"/>
      <c r="L49" s="28"/>
      <c r="M49" s="27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8"/>
      <c r="L50" s="28"/>
      <c r="M50" s="27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customHeight="1" x14ac:dyDescent="0.15">
      <c r="A52" s="22" t="str">
        <f>IF(A53="","","ﾍﾟﾅﾙﾃｨ")</f>
        <v/>
      </c>
      <c r="B52" s="25"/>
      <c r="C52" s="25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3"/>
      <c r="P52" s="6"/>
      <c r="Q52" s="6"/>
      <c r="R52" s="6"/>
      <c r="S52" s="6"/>
      <c r="T52" s="6"/>
      <c r="U52" s="6"/>
      <c r="V52" s="6"/>
    </row>
    <row r="53" spans="1:22" s="19" customFormat="1" ht="12.75" customHeight="1" x14ac:dyDescent="0.15">
      <c r="A53" s="26" t="str">
        <f>IF(MAX(R13:R47)&lt;1,"",1)</f>
        <v/>
      </c>
      <c r="B53" s="19" t="str">
        <f>IF(A53="","","No."&amp;INDEX($A$11:$V$47,MATCH($A53,$S$11:$S$47,0),MATCH("No.",$11:$11,0)))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3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4" t="str">
        <f>IF(A53&lt;COUNTIF($S$12:$S$47,"&gt;"&amp;0),A53+1,"")</f>
        <v/>
      </c>
      <c r="B54" s="19" t="str">
        <f>IF(A54="","","No."&amp;INDEX($A$11:$V$47,MATCH($A54,$S$11:$S$47,0),MATCH("No.",$11:$11,0)))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3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4" t="str">
        <f>IF(A54&lt;COUNTIF($S$12:$S$47,"&gt;"&amp;0),A54+1,"")</f>
        <v/>
      </c>
      <c r="B55" s="19" t="str">
        <f>IF(A55="","","No."&amp;INDEX($A$11:$V$47,MATCH($A55,$S$11:$S$47,0),MATCH("No.",$11:$11,0)))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3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4" t="str">
        <f>IF(A55&lt;COUNTIF($S$12:$S$47,"&gt;"&amp;0),A55+1,"")</f>
        <v/>
      </c>
      <c r="B56" s="19" t="str">
        <f>IF(A56="","","No."&amp;INDEX($A$11:$V$47,MATCH($A56,$S$11:$S$47,0),MATCH("No.",$11:$11,0)))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3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4" t="str">
        <f>IF(A56&lt;COUNTIF($S$12:$S$47,"&gt;"&amp;0),A56+1,"")</f>
        <v/>
      </c>
      <c r="B57" s="19" t="str">
        <f>IF(A57="","","No."&amp;INDEX($A$11:$V$47,MATCH($A57,$S$11:$S$47,0),MATCH("No.",$11:$11,0)))</f>
        <v/>
      </c>
      <c r="D57" s="25"/>
      <c r="E57" s="7"/>
      <c r="F57" s="7"/>
      <c r="G57" s="7"/>
      <c r="H57" s="9"/>
      <c r="I57" s="7"/>
      <c r="J57" s="8"/>
      <c r="K57" s="7"/>
      <c r="L57" s="7"/>
      <c r="M57" s="7"/>
      <c r="N57" s="10"/>
      <c r="O57" s="23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4" t="str">
        <f>IF(A57&lt;COUNTIF($S$12:$S$47,"&gt;"&amp;0),A57+1,"")</f>
        <v/>
      </c>
      <c r="B58" s="19" t="str">
        <f>IF(A58="","","No."&amp;INDEX($A$11:$V$47,MATCH($A58,$S$11:$S$47,0),MATCH("No.",$11:$11,0)))</f>
        <v/>
      </c>
      <c r="D58" s="25"/>
      <c r="E58" s="7"/>
      <c r="F58" s="7"/>
      <c r="G58" s="7"/>
      <c r="H58" s="9"/>
      <c r="I58" s="7"/>
      <c r="J58" s="8"/>
      <c r="K58" s="7"/>
      <c r="L58" s="7"/>
      <c r="M58" s="7"/>
      <c r="N58" s="10"/>
      <c r="O58" s="23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4" t="str">
        <f>IF(A58&lt;COUNTIF($S$12:$S$47,"&gt;"&amp;0),A58+1,"")</f>
        <v/>
      </c>
      <c r="B59" s="19" t="str">
        <f>IF(A59="","","No."&amp;INDEX($A$11:$V$47,MATCH($A59,$S$11:$S$47,0),MATCH("No.",$11:$11,0)))</f>
        <v/>
      </c>
      <c r="D59" s="25"/>
      <c r="E59" s="7"/>
      <c r="F59" s="7"/>
      <c r="G59" s="7"/>
      <c r="H59" s="9"/>
      <c r="I59" s="7"/>
      <c r="J59" s="8"/>
      <c r="K59" s="7"/>
      <c r="L59" s="7"/>
      <c r="M59" s="7"/>
      <c r="N59" s="10"/>
      <c r="O59" s="23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4" t="str">
        <f>IF(A59&lt;COUNTIF($S$12:$S$47,"&gt;"&amp;0),A59+1,"")</f>
        <v/>
      </c>
      <c r="B60" s="19" t="str">
        <f>IF(A60="","","No."&amp;INDEX($A$11:$V$47,MATCH($A60,$S$11:$S$47,0),MATCH("No.",$11:$11,0)))</f>
        <v/>
      </c>
      <c r="D60" s="25"/>
      <c r="E60" s="7"/>
      <c r="F60" s="7"/>
      <c r="G60" s="7"/>
      <c r="H60" s="9"/>
      <c r="I60" s="7"/>
      <c r="J60" s="8"/>
      <c r="K60" s="7"/>
      <c r="L60" s="7"/>
      <c r="M60" s="7"/>
      <c r="N60" s="10"/>
      <c r="O60" s="23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4" t="str">
        <f>IF(A60&lt;COUNTIF($S$12:$S$47,"&gt;"&amp;0),A60+1,"")</f>
        <v/>
      </c>
      <c r="B61" s="19" t="str">
        <f>IF(A61="","","No."&amp;INDEX($A$11:$V$47,MATCH($A61,$S$11:$S$47,0),MATCH("No.",$11:$11,0)))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3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4" t="str">
        <f>IF(A61&lt;COUNTIF($S$12:$S$47,"&gt;"&amp;0),A61+1,"")</f>
        <v/>
      </c>
      <c r="B62" s="19" t="str">
        <f>IF(A62="","","No."&amp;INDEX($A$11:$V$47,MATCH($A62,$S$11:$S$47,0),MATCH("No.",$11:$11,0)))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3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4" t="str">
        <f>IF(A62&lt;COUNTIF($S$12:$S$47,"&gt;"&amp;0),A62+1,"")</f>
        <v/>
      </c>
      <c r="B63" s="19" t="str">
        <f>IF(A63="","","No."&amp;INDEX($A$11:$V$47,MATCH($A63,$S$11:$S$47,0),MATCH("No.",$11:$11,0)))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3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1"/>
      <c r="G64" s="8" t="str">
        <f>"競技委員長 ："&amp;" "&amp;[1]各種設定!$D$22</f>
        <v>競技委員長 ： Toshiaki KUBOTA</v>
      </c>
      <c r="H64" s="7"/>
      <c r="I64" s="7" t="str">
        <f>"計時委員長 ："&amp;" "&amp;[1]各種設定!$D$24</f>
        <v>計時委員長 ： Tsutomu HAYAKAWA</v>
      </c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15"/>
      <c r="B68" s="15"/>
      <c r="C68" s="15"/>
      <c r="D68" s="15"/>
      <c r="E68" s="15"/>
      <c r="F68" s="15"/>
      <c r="G68" s="15"/>
      <c r="H68" s="18"/>
      <c r="I68" s="17"/>
      <c r="J68" s="16"/>
      <c r="K68" s="15"/>
      <c r="L68" s="15"/>
      <c r="M68" s="15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1"/>
      <c r="B69" s="11"/>
      <c r="C69" s="11"/>
      <c r="D69" s="11"/>
      <c r="E69" s="11"/>
      <c r="F69" s="11"/>
      <c r="G69" s="11"/>
      <c r="H69" s="14"/>
      <c r="I69" s="13"/>
      <c r="J69" s="12"/>
      <c r="K69" s="11"/>
      <c r="L69" s="11"/>
      <c r="M69" s="11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9"/>
      <c r="I70" s="10"/>
      <c r="J70" s="8"/>
      <c r="K70" s="7"/>
      <c r="L70" s="7"/>
      <c r="M70" s="7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1.25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7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</sheetData>
  <mergeCells count="1">
    <mergeCell ref="K6:L6"/>
  </mergeCells>
  <phoneticPr fontId="1"/>
  <conditionalFormatting sqref="A13:A46">
    <cfRule type="expression" dxfId="2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公式予選（TT①）</vt:lpstr>
      <vt:lpstr>公式予選（TT②）</vt:lpstr>
      <vt:lpstr>公式予選-総合結果表</vt:lpstr>
      <vt:lpstr>'公式予選（TT①）'!Print_Area</vt:lpstr>
      <vt:lpstr>'公式予選（TT②）'!Print_Area</vt:lpstr>
      <vt:lpstr>'公式予選-総合結果表'!Print_Area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2022-11-14T00:53:27Z</dcterms:created>
  <dcterms:modified xsi:type="dcterms:W3CDTF">2022-11-14T00:54:58Z</dcterms:modified>
</cp:coreProperties>
</file>