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3\"/>
    </mc:Choice>
  </mc:AlternateContent>
  <bookViews>
    <workbookView xWindow="0" yWindow="0" windowWidth="8880" windowHeight="9270"/>
  </bookViews>
  <sheets>
    <sheet name="12日_公式練習①-結果表" sheetId="5" r:id="rId1"/>
    <sheet name="12日_公式練習②-結果表" sheetId="3" r:id="rId2"/>
    <sheet name="13日_公式練習①-結果表" sheetId="4" r:id="rId3"/>
    <sheet name="13日_公式練習②-結果表" sheetId="2" r:id="rId4"/>
  </sheets>
  <externalReferences>
    <externalReference r:id="rId5"/>
    <externalReference r:id="rId6"/>
  </externalReferences>
  <definedNames>
    <definedName name="_xlnm.Print_Area" localSheetId="0">'12日_公式練習①-結果表'!$A$1:$M$72</definedName>
    <definedName name="_xlnm.Print_Area" localSheetId="1">'12日_公式練習②-結果表'!$A$1:$M$72</definedName>
    <definedName name="_xlnm.Print_Area" localSheetId="2">'13日_公式練習①-結果表'!$A$1:$M$72</definedName>
    <definedName name="_xlnm.Print_Area" localSheetId="3">'13日_公式練習②-結果表'!$A$1:$M$72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5" l="1"/>
  <c r="A9" i="5"/>
  <c r="I11" i="5" s="1"/>
  <c r="B13" i="5"/>
  <c r="D13" i="5" s="1"/>
  <c r="S13" i="5"/>
  <c r="A14" i="5"/>
  <c r="B14" i="5" s="1"/>
  <c r="E35" i="5"/>
  <c r="F35" i="5"/>
  <c r="G35" i="5"/>
  <c r="H35" i="5"/>
  <c r="I35" i="5" s="1"/>
  <c r="J35" i="5"/>
  <c r="K35" i="5"/>
  <c r="L35" i="5"/>
  <c r="P35" i="5"/>
  <c r="Q35" i="5" s="1"/>
  <c r="R35" i="5" s="1"/>
  <c r="S35" i="5"/>
  <c r="A36" i="5"/>
  <c r="A37" i="5"/>
  <c r="A38" i="5" s="1"/>
  <c r="B64" i="5"/>
  <c r="F64" i="5"/>
  <c r="I64" i="5"/>
  <c r="A7" i="4"/>
  <c r="A9" i="4"/>
  <c r="I11" i="4" s="1"/>
  <c r="B13" i="4"/>
  <c r="D13" i="4" s="1"/>
  <c r="S13" i="4"/>
  <c r="A14" i="4"/>
  <c r="B14" i="4" s="1"/>
  <c r="B64" i="4"/>
  <c r="F64" i="4"/>
  <c r="I64" i="4"/>
  <c r="A7" i="3"/>
  <c r="A9" i="3"/>
  <c r="I11" i="3" s="1"/>
  <c r="B13" i="3"/>
  <c r="D13" i="3" s="1"/>
  <c r="S13" i="3"/>
  <c r="A14" i="3"/>
  <c r="B14" i="3" s="1"/>
  <c r="B64" i="3"/>
  <c r="F64" i="3"/>
  <c r="I64" i="3"/>
  <c r="A7" i="2"/>
  <c r="A9" i="2"/>
  <c r="I11" i="2" s="1"/>
  <c r="B13" i="2"/>
  <c r="D13" i="2" s="1"/>
  <c r="G13" i="2"/>
  <c r="S13" i="2"/>
  <c r="A14" i="2"/>
  <c r="B14" i="2" s="1"/>
  <c r="B64" i="2"/>
  <c r="F64" i="2"/>
  <c r="I64" i="2"/>
  <c r="G13" i="5" l="1"/>
  <c r="P13" i="5"/>
  <c r="Q13" i="5" s="1"/>
  <c r="R13" i="5" s="1"/>
  <c r="B38" i="5"/>
  <c r="K38" i="5" s="1"/>
  <c r="S38" i="5"/>
  <c r="A39" i="5"/>
  <c r="S37" i="5"/>
  <c r="B37" i="5"/>
  <c r="H37" i="5" s="1"/>
  <c r="I37" i="5" s="1"/>
  <c r="B36" i="5"/>
  <c r="K36" i="5"/>
  <c r="G14" i="5"/>
  <c r="D14" i="5"/>
  <c r="P14" i="5"/>
  <c r="Q14" i="5" s="1"/>
  <c r="E14" i="5"/>
  <c r="F14" i="5"/>
  <c r="K14" i="5"/>
  <c r="S36" i="5"/>
  <c r="J36" i="5"/>
  <c r="J14" i="5"/>
  <c r="L13" i="5"/>
  <c r="F13" i="5"/>
  <c r="A15" i="5"/>
  <c r="H14" i="5"/>
  <c r="J13" i="5"/>
  <c r="E13" i="5"/>
  <c r="S14" i="5"/>
  <c r="L14" i="5"/>
  <c r="H13" i="5"/>
  <c r="P13" i="4"/>
  <c r="Q13" i="4" s="1"/>
  <c r="R13" i="4" s="1"/>
  <c r="G13" i="4"/>
  <c r="G14" i="4"/>
  <c r="D14" i="4"/>
  <c r="P14" i="4"/>
  <c r="Q14" i="4" s="1"/>
  <c r="E14" i="4"/>
  <c r="F14" i="4"/>
  <c r="K14" i="4"/>
  <c r="J14" i="4"/>
  <c r="L13" i="4"/>
  <c r="F13" i="4"/>
  <c r="A15" i="4"/>
  <c r="H14" i="4"/>
  <c r="J13" i="4"/>
  <c r="E13" i="4"/>
  <c r="S14" i="4"/>
  <c r="L14" i="4"/>
  <c r="H13" i="4"/>
  <c r="G13" i="3"/>
  <c r="P13" i="3"/>
  <c r="Q13" i="3" s="1"/>
  <c r="R13" i="3" s="1"/>
  <c r="G14" i="3"/>
  <c r="D14" i="3"/>
  <c r="P14" i="3"/>
  <c r="Q14" i="3" s="1"/>
  <c r="E14" i="3"/>
  <c r="F14" i="3"/>
  <c r="K14" i="3"/>
  <c r="J14" i="3"/>
  <c r="L13" i="3"/>
  <c r="F13" i="3"/>
  <c r="A15" i="3"/>
  <c r="H14" i="3"/>
  <c r="J13" i="3"/>
  <c r="E13" i="3"/>
  <c r="S14" i="3"/>
  <c r="L14" i="3"/>
  <c r="H13" i="3"/>
  <c r="P13" i="2"/>
  <c r="Q13" i="2" s="1"/>
  <c r="R13" i="2" s="1"/>
  <c r="G14" i="2"/>
  <c r="D14" i="2"/>
  <c r="P14" i="2"/>
  <c r="Q14" i="2" s="1"/>
  <c r="E14" i="2"/>
  <c r="F14" i="2"/>
  <c r="K14" i="2"/>
  <c r="J14" i="2"/>
  <c r="L13" i="2"/>
  <c r="F13" i="2"/>
  <c r="A15" i="2"/>
  <c r="H14" i="2"/>
  <c r="J13" i="2"/>
  <c r="E13" i="2"/>
  <c r="S14" i="2"/>
  <c r="L14" i="2"/>
  <c r="H13" i="2"/>
  <c r="B15" i="5" l="1"/>
  <c r="L15" i="5" s="1"/>
  <c r="S15" i="5"/>
  <c r="A16" i="5"/>
  <c r="H38" i="5"/>
  <c r="I38" i="5" s="1"/>
  <c r="E37" i="5"/>
  <c r="P37" i="5"/>
  <c r="Q37" i="5" s="1"/>
  <c r="R37" i="5" s="1"/>
  <c r="F37" i="5"/>
  <c r="J37" i="5"/>
  <c r="G37" i="5"/>
  <c r="D37" i="5"/>
  <c r="K37" i="5"/>
  <c r="B39" i="5"/>
  <c r="K39" i="5" s="1"/>
  <c r="H39" i="5"/>
  <c r="I39" i="5" s="1"/>
  <c r="L39" i="5"/>
  <c r="S39" i="5"/>
  <c r="A40" i="5"/>
  <c r="J39" i="5"/>
  <c r="F38" i="5"/>
  <c r="G38" i="5"/>
  <c r="D38" i="5"/>
  <c r="E38" i="5"/>
  <c r="P38" i="5"/>
  <c r="Q38" i="5" s="1"/>
  <c r="R38" i="5" s="1"/>
  <c r="R14" i="5"/>
  <c r="G36" i="5"/>
  <c r="E36" i="5"/>
  <c r="F36" i="5"/>
  <c r="L36" i="5"/>
  <c r="H36" i="5"/>
  <c r="I36" i="5" s="1"/>
  <c r="P36" i="5"/>
  <c r="Q36" i="5" s="1"/>
  <c r="R36" i="5" s="1"/>
  <c r="D36" i="5"/>
  <c r="L37" i="5"/>
  <c r="L38" i="5"/>
  <c r="J38" i="5"/>
  <c r="R14" i="4"/>
  <c r="B15" i="4"/>
  <c r="J15" i="4" s="1"/>
  <c r="S15" i="4"/>
  <c r="A16" i="4"/>
  <c r="R14" i="3"/>
  <c r="B15" i="3"/>
  <c r="J15" i="3" s="1"/>
  <c r="S15" i="3"/>
  <c r="A16" i="3"/>
  <c r="R14" i="2"/>
  <c r="B15" i="2"/>
  <c r="S15" i="2"/>
  <c r="A16" i="2"/>
  <c r="G39" i="5" l="1"/>
  <c r="D39" i="5"/>
  <c r="E39" i="5"/>
  <c r="P39" i="5"/>
  <c r="Q39" i="5" s="1"/>
  <c r="R39" i="5" s="1"/>
  <c r="F39" i="5"/>
  <c r="B16" i="5"/>
  <c r="L16" i="5" s="1"/>
  <c r="S16" i="5"/>
  <c r="H16" i="5"/>
  <c r="A17" i="5"/>
  <c r="K16" i="5"/>
  <c r="E15" i="5"/>
  <c r="F15" i="5"/>
  <c r="G15" i="5"/>
  <c r="D15" i="5"/>
  <c r="P15" i="5"/>
  <c r="Q15" i="5" s="1"/>
  <c r="H15" i="5"/>
  <c r="K15" i="5"/>
  <c r="S40" i="5"/>
  <c r="A41" i="5"/>
  <c r="B40" i="5"/>
  <c r="K40" i="5"/>
  <c r="J15" i="5"/>
  <c r="B16" i="4"/>
  <c r="L16" i="4" s="1"/>
  <c r="S16" i="4"/>
  <c r="A17" i="4"/>
  <c r="K16" i="4"/>
  <c r="H15" i="4"/>
  <c r="K15" i="4"/>
  <c r="E15" i="4"/>
  <c r="F15" i="4"/>
  <c r="G15" i="4"/>
  <c r="D15" i="4"/>
  <c r="P15" i="4"/>
  <c r="Q15" i="4" s="1"/>
  <c r="L15" i="4"/>
  <c r="B16" i="3"/>
  <c r="L16" i="3" s="1"/>
  <c r="S16" i="3"/>
  <c r="A17" i="3"/>
  <c r="K16" i="3"/>
  <c r="H15" i="3"/>
  <c r="K15" i="3"/>
  <c r="E15" i="3"/>
  <c r="F15" i="3"/>
  <c r="G15" i="3"/>
  <c r="D15" i="3"/>
  <c r="P15" i="3"/>
  <c r="Q15" i="3" s="1"/>
  <c r="L15" i="3"/>
  <c r="E15" i="2"/>
  <c r="F15" i="2"/>
  <c r="G15" i="2"/>
  <c r="D15" i="2"/>
  <c r="P15" i="2"/>
  <c r="Q15" i="2" s="1"/>
  <c r="H15" i="2"/>
  <c r="K15" i="2"/>
  <c r="J15" i="2"/>
  <c r="B16" i="2"/>
  <c r="H16" i="2" s="1"/>
  <c r="S16" i="2"/>
  <c r="A17" i="2"/>
  <c r="L15" i="2"/>
  <c r="D40" i="5" l="1"/>
  <c r="E40" i="5"/>
  <c r="P40" i="5"/>
  <c r="Q40" i="5" s="1"/>
  <c r="R40" i="5" s="1"/>
  <c r="F40" i="5"/>
  <c r="G40" i="5"/>
  <c r="L40" i="5"/>
  <c r="R15" i="5"/>
  <c r="J40" i="5"/>
  <c r="H40" i="5"/>
  <c r="I40" i="5" s="1"/>
  <c r="A42" i="5"/>
  <c r="B41" i="5"/>
  <c r="J41" i="5" s="1"/>
  <c r="K41" i="5"/>
  <c r="S41" i="5"/>
  <c r="J16" i="5"/>
  <c r="B17" i="5"/>
  <c r="K17" i="5" s="1"/>
  <c r="L17" i="5"/>
  <c r="S17" i="5"/>
  <c r="A18" i="5"/>
  <c r="G16" i="5"/>
  <c r="D16" i="5"/>
  <c r="P16" i="5"/>
  <c r="Q16" i="5" s="1"/>
  <c r="R16" i="5" s="1"/>
  <c r="E16" i="5"/>
  <c r="F16" i="5"/>
  <c r="H16" i="4"/>
  <c r="R15" i="4"/>
  <c r="J16" i="4"/>
  <c r="B17" i="4"/>
  <c r="L17" i="4" s="1"/>
  <c r="S17" i="4"/>
  <c r="A18" i="4"/>
  <c r="G16" i="4"/>
  <c r="D16" i="4"/>
  <c r="P16" i="4"/>
  <c r="Q16" i="4" s="1"/>
  <c r="R16" i="4" s="1"/>
  <c r="E16" i="4"/>
  <c r="F16" i="4"/>
  <c r="J16" i="3"/>
  <c r="H16" i="3"/>
  <c r="R15" i="3"/>
  <c r="B17" i="3"/>
  <c r="L17" i="3" s="1"/>
  <c r="S17" i="3"/>
  <c r="A18" i="3"/>
  <c r="G16" i="3"/>
  <c r="D16" i="3"/>
  <c r="P16" i="3"/>
  <c r="Q16" i="3" s="1"/>
  <c r="R16" i="3" s="1"/>
  <c r="E16" i="3"/>
  <c r="F16" i="3"/>
  <c r="B17" i="2"/>
  <c r="L17" i="2" s="1"/>
  <c r="S17" i="2"/>
  <c r="A18" i="2"/>
  <c r="G16" i="2"/>
  <c r="D16" i="2"/>
  <c r="P16" i="2"/>
  <c r="Q16" i="2" s="1"/>
  <c r="R16" i="2" s="1"/>
  <c r="E16" i="2"/>
  <c r="F16" i="2"/>
  <c r="K16" i="2"/>
  <c r="J16" i="2"/>
  <c r="L16" i="2"/>
  <c r="R15" i="2"/>
  <c r="H17" i="5" l="1"/>
  <c r="L41" i="5"/>
  <c r="B42" i="5"/>
  <c r="K42" i="5" s="1"/>
  <c r="S42" i="5"/>
  <c r="A43" i="5"/>
  <c r="B18" i="5"/>
  <c r="L18" i="5"/>
  <c r="S18" i="5"/>
  <c r="H18" i="5"/>
  <c r="A19" i="5"/>
  <c r="J18" i="5"/>
  <c r="E17" i="5"/>
  <c r="F17" i="5"/>
  <c r="G17" i="5"/>
  <c r="D17" i="5"/>
  <c r="P17" i="5"/>
  <c r="Q17" i="5" s="1"/>
  <c r="R17" i="5" s="1"/>
  <c r="J17" i="5"/>
  <c r="H41" i="5"/>
  <c r="I41" i="5" s="1"/>
  <c r="F41" i="5"/>
  <c r="E41" i="5"/>
  <c r="P41" i="5"/>
  <c r="Q41" i="5" s="1"/>
  <c r="R41" i="5" s="1"/>
  <c r="G41" i="5"/>
  <c r="D41" i="5"/>
  <c r="H17" i="4"/>
  <c r="K17" i="4"/>
  <c r="B18" i="4"/>
  <c r="L18" i="4" s="1"/>
  <c r="S18" i="4"/>
  <c r="A19" i="4"/>
  <c r="E17" i="4"/>
  <c r="F17" i="4"/>
  <c r="G17" i="4"/>
  <c r="D17" i="4"/>
  <c r="P17" i="4"/>
  <c r="Q17" i="4" s="1"/>
  <c r="R17" i="4" s="1"/>
  <c r="J17" i="4"/>
  <c r="J17" i="3"/>
  <c r="B18" i="3"/>
  <c r="L18" i="3" s="1"/>
  <c r="S18" i="3"/>
  <c r="A19" i="3"/>
  <c r="K18" i="3"/>
  <c r="E17" i="3"/>
  <c r="F17" i="3"/>
  <c r="G17" i="3"/>
  <c r="D17" i="3"/>
  <c r="P17" i="3"/>
  <c r="Q17" i="3" s="1"/>
  <c r="R17" i="3" s="1"/>
  <c r="H17" i="3"/>
  <c r="K17" i="3"/>
  <c r="B18" i="2"/>
  <c r="L18" i="2" s="1"/>
  <c r="S18" i="2"/>
  <c r="A19" i="2"/>
  <c r="E17" i="2"/>
  <c r="F17" i="2"/>
  <c r="G17" i="2"/>
  <c r="D17" i="2"/>
  <c r="P17" i="2"/>
  <c r="Q17" i="2" s="1"/>
  <c r="R17" i="2" s="1"/>
  <c r="H17" i="2"/>
  <c r="K17" i="2"/>
  <c r="J17" i="2"/>
  <c r="H42" i="5" l="1"/>
  <c r="I42" i="5" s="1"/>
  <c r="L42" i="5"/>
  <c r="B19" i="5"/>
  <c r="L19" i="5" s="1"/>
  <c r="S19" i="5"/>
  <c r="A20" i="5"/>
  <c r="G18" i="5"/>
  <c r="D18" i="5"/>
  <c r="P18" i="5"/>
  <c r="Q18" i="5" s="1"/>
  <c r="R18" i="5" s="1"/>
  <c r="E18" i="5"/>
  <c r="F18" i="5"/>
  <c r="G42" i="5"/>
  <c r="F42" i="5"/>
  <c r="D42" i="5"/>
  <c r="E42" i="5"/>
  <c r="P42" i="5"/>
  <c r="Q42" i="5" s="1"/>
  <c r="R42" i="5" s="1"/>
  <c r="K18" i="5"/>
  <c r="S43" i="5"/>
  <c r="B43" i="5"/>
  <c r="H43" i="5" s="1"/>
  <c r="I43" i="5" s="1"/>
  <c r="A44" i="5"/>
  <c r="J42" i="5"/>
  <c r="K18" i="4"/>
  <c r="H18" i="4"/>
  <c r="J18" i="4"/>
  <c r="A20" i="4"/>
  <c r="B19" i="4"/>
  <c r="K19" i="4" s="1"/>
  <c r="S19" i="4"/>
  <c r="G18" i="4"/>
  <c r="D18" i="4"/>
  <c r="P18" i="4"/>
  <c r="Q18" i="4" s="1"/>
  <c r="R18" i="4" s="1"/>
  <c r="E18" i="4"/>
  <c r="F18" i="4"/>
  <c r="J18" i="3"/>
  <c r="B19" i="3"/>
  <c r="L19" i="3" s="1"/>
  <c r="S19" i="3"/>
  <c r="A20" i="3"/>
  <c r="G18" i="3"/>
  <c r="D18" i="3"/>
  <c r="P18" i="3"/>
  <c r="Q18" i="3" s="1"/>
  <c r="R18" i="3" s="1"/>
  <c r="E18" i="3"/>
  <c r="F18" i="3"/>
  <c r="H18" i="3"/>
  <c r="K18" i="2"/>
  <c r="J18" i="2"/>
  <c r="A20" i="2"/>
  <c r="B19" i="2"/>
  <c r="H19" i="2" s="1"/>
  <c r="I19" i="2" s="1"/>
  <c r="S19" i="2"/>
  <c r="G18" i="2"/>
  <c r="D18" i="2"/>
  <c r="P18" i="2"/>
  <c r="Q18" i="2" s="1"/>
  <c r="R18" i="2" s="1"/>
  <c r="E18" i="2"/>
  <c r="F18" i="2"/>
  <c r="H18" i="2"/>
  <c r="K43" i="5" l="1"/>
  <c r="F43" i="5"/>
  <c r="D43" i="5"/>
  <c r="G43" i="5"/>
  <c r="E43" i="5"/>
  <c r="P43" i="5"/>
  <c r="Q43" i="5" s="1"/>
  <c r="R43" i="5" s="1"/>
  <c r="J43" i="5"/>
  <c r="B20" i="5"/>
  <c r="L20" i="5" s="1"/>
  <c r="S20" i="5"/>
  <c r="H20" i="5"/>
  <c r="A21" i="5"/>
  <c r="K20" i="5"/>
  <c r="E19" i="5"/>
  <c r="F19" i="5"/>
  <c r="G19" i="5"/>
  <c r="D19" i="5"/>
  <c r="P19" i="5"/>
  <c r="Q19" i="5" s="1"/>
  <c r="B44" i="5"/>
  <c r="K44" i="5" s="1"/>
  <c r="A45" i="5"/>
  <c r="S44" i="5"/>
  <c r="J44" i="5"/>
  <c r="L43" i="5"/>
  <c r="H19" i="5"/>
  <c r="K19" i="5"/>
  <c r="J19" i="5"/>
  <c r="H19" i="4"/>
  <c r="I19" i="4" s="1"/>
  <c r="B20" i="4"/>
  <c r="H20" i="4" s="1"/>
  <c r="I20" i="4" s="1"/>
  <c r="K20" i="4"/>
  <c r="S20" i="4"/>
  <c r="A21" i="4"/>
  <c r="E19" i="4"/>
  <c r="P19" i="4"/>
  <c r="Q19" i="4" s="1"/>
  <c r="R19" i="4" s="1"/>
  <c r="F19" i="4"/>
  <c r="G19" i="4"/>
  <c r="D19" i="4"/>
  <c r="L19" i="4"/>
  <c r="J19" i="4"/>
  <c r="B20" i="3"/>
  <c r="K20" i="3" s="1"/>
  <c r="S20" i="3"/>
  <c r="A21" i="3"/>
  <c r="E19" i="3"/>
  <c r="F19" i="3"/>
  <c r="G19" i="3"/>
  <c r="D19" i="3"/>
  <c r="P19" i="3"/>
  <c r="Q19" i="3" s="1"/>
  <c r="H19" i="3"/>
  <c r="K19" i="3"/>
  <c r="J19" i="3"/>
  <c r="E19" i="2"/>
  <c r="P19" i="2"/>
  <c r="Q19" i="2" s="1"/>
  <c r="R19" i="2" s="1"/>
  <c r="F19" i="2"/>
  <c r="G19" i="2"/>
  <c r="D19" i="2"/>
  <c r="L19" i="2"/>
  <c r="J19" i="2"/>
  <c r="B20" i="2"/>
  <c r="H20" i="2" s="1"/>
  <c r="I20" i="2" s="1"/>
  <c r="S20" i="2"/>
  <c r="A21" i="2"/>
  <c r="K19" i="2"/>
  <c r="H44" i="5" l="1"/>
  <c r="I44" i="5" s="1"/>
  <c r="L44" i="5"/>
  <c r="J20" i="5"/>
  <c r="G44" i="5"/>
  <c r="E44" i="5"/>
  <c r="P44" i="5"/>
  <c r="Q44" i="5" s="1"/>
  <c r="R44" i="5" s="1"/>
  <c r="D44" i="5"/>
  <c r="F44" i="5"/>
  <c r="A22" i="5"/>
  <c r="J21" i="5"/>
  <c r="B21" i="5"/>
  <c r="K21" i="5"/>
  <c r="H21" i="5"/>
  <c r="I21" i="5" s="1"/>
  <c r="L21" i="5"/>
  <c r="S21" i="5"/>
  <c r="G20" i="5"/>
  <c r="D20" i="5"/>
  <c r="P20" i="5"/>
  <c r="Q20" i="5" s="1"/>
  <c r="R20" i="5" s="1"/>
  <c r="E20" i="5"/>
  <c r="F20" i="5"/>
  <c r="R19" i="5"/>
  <c r="S45" i="5"/>
  <c r="A46" i="5"/>
  <c r="B45" i="5"/>
  <c r="K45" i="5"/>
  <c r="J20" i="4"/>
  <c r="L20" i="4"/>
  <c r="B21" i="4"/>
  <c r="H21" i="4" s="1"/>
  <c r="I21" i="4" s="1"/>
  <c r="K21" i="4"/>
  <c r="L21" i="4"/>
  <c r="S21" i="4"/>
  <c r="A22" i="4"/>
  <c r="F20" i="4"/>
  <c r="G20" i="4"/>
  <c r="D20" i="4"/>
  <c r="E20" i="4"/>
  <c r="P20" i="4"/>
  <c r="Q20" i="4" s="1"/>
  <c r="R20" i="4" s="1"/>
  <c r="R19" i="3"/>
  <c r="L20" i="3"/>
  <c r="J20" i="3"/>
  <c r="H20" i="3"/>
  <c r="I20" i="3" s="1"/>
  <c r="S21" i="3"/>
  <c r="A22" i="3"/>
  <c r="B21" i="3"/>
  <c r="L21" i="3" s="1"/>
  <c r="G20" i="3"/>
  <c r="D20" i="3"/>
  <c r="E20" i="3"/>
  <c r="P20" i="3"/>
  <c r="Q20" i="3" s="1"/>
  <c r="R20" i="3" s="1"/>
  <c r="F20" i="3"/>
  <c r="K20" i="2"/>
  <c r="B21" i="2"/>
  <c r="K21" i="2" s="1"/>
  <c r="S21" i="2"/>
  <c r="A22" i="2"/>
  <c r="L20" i="2"/>
  <c r="J20" i="2"/>
  <c r="F20" i="2"/>
  <c r="G20" i="2"/>
  <c r="D20" i="2"/>
  <c r="E20" i="2"/>
  <c r="P20" i="2"/>
  <c r="Q20" i="2" s="1"/>
  <c r="R20" i="2" s="1"/>
  <c r="B22" i="5" l="1"/>
  <c r="K22" i="5" s="1"/>
  <c r="S22" i="5"/>
  <c r="A23" i="5"/>
  <c r="B46" i="5"/>
  <c r="J46" i="5" s="1"/>
  <c r="K46" i="5"/>
  <c r="H46" i="5"/>
  <c r="I46" i="5" s="1"/>
  <c r="S46" i="5"/>
  <c r="D45" i="5"/>
  <c r="E45" i="5"/>
  <c r="P45" i="5"/>
  <c r="Q45" i="5" s="1"/>
  <c r="R45" i="5" s="1"/>
  <c r="F45" i="5"/>
  <c r="G45" i="5"/>
  <c r="L45" i="5"/>
  <c r="J45" i="5"/>
  <c r="H45" i="5"/>
  <c r="I45" i="5" s="1"/>
  <c r="E21" i="5"/>
  <c r="P21" i="5"/>
  <c r="Q21" i="5" s="1"/>
  <c r="R21" i="5" s="1"/>
  <c r="F21" i="5"/>
  <c r="G21" i="5"/>
  <c r="D21" i="5"/>
  <c r="J21" i="4"/>
  <c r="S22" i="4"/>
  <c r="A23" i="4"/>
  <c r="J22" i="4"/>
  <c r="B22" i="4"/>
  <c r="H22" i="4" s="1"/>
  <c r="I22" i="4" s="1"/>
  <c r="K22" i="4"/>
  <c r="G21" i="4"/>
  <c r="D21" i="4"/>
  <c r="E21" i="4"/>
  <c r="P21" i="4"/>
  <c r="Q21" i="4" s="1"/>
  <c r="R21" i="4" s="1"/>
  <c r="F21" i="4"/>
  <c r="A23" i="3"/>
  <c r="B22" i="3"/>
  <c r="K22" i="3" s="1"/>
  <c r="S22" i="3"/>
  <c r="J22" i="3"/>
  <c r="K21" i="3"/>
  <c r="D21" i="3"/>
  <c r="E21" i="3"/>
  <c r="P21" i="3"/>
  <c r="Q21" i="3" s="1"/>
  <c r="R21" i="3" s="1"/>
  <c r="F21" i="3"/>
  <c r="G21" i="3"/>
  <c r="J21" i="3"/>
  <c r="H21" i="3"/>
  <c r="I21" i="3" s="1"/>
  <c r="J21" i="2"/>
  <c r="H21" i="2"/>
  <c r="I21" i="2" s="1"/>
  <c r="S22" i="2"/>
  <c r="A23" i="2"/>
  <c r="B22" i="2"/>
  <c r="K22" i="2"/>
  <c r="G21" i="2"/>
  <c r="D21" i="2"/>
  <c r="E21" i="2"/>
  <c r="P21" i="2"/>
  <c r="Q21" i="2" s="1"/>
  <c r="R21" i="2" s="1"/>
  <c r="F21" i="2"/>
  <c r="L21" i="2"/>
  <c r="L46" i="5" l="1"/>
  <c r="H22" i="5"/>
  <c r="I22" i="5" s="1"/>
  <c r="B23" i="5"/>
  <c r="K23" i="5" s="1"/>
  <c r="L23" i="5"/>
  <c r="S23" i="5"/>
  <c r="A24" i="5"/>
  <c r="F22" i="5"/>
  <c r="G22" i="5"/>
  <c r="D22" i="5"/>
  <c r="E22" i="5"/>
  <c r="P22" i="5"/>
  <c r="Q22" i="5" s="1"/>
  <c r="R22" i="5" s="1"/>
  <c r="E46" i="5"/>
  <c r="P46" i="5"/>
  <c r="Q46" i="5" s="1"/>
  <c r="F46" i="5"/>
  <c r="G46" i="5"/>
  <c r="D46" i="5"/>
  <c r="L22" i="5"/>
  <c r="J22" i="5"/>
  <c r="D22" i="4"/>
  <c r="E22" i="4"/>
  <c r="P22" i="4"/>
  <c r="Q22" i="4" s="1"/>
  <c r="R22" i="4" s="1"/>
  <c r="F22" i="4"/>
  <c r="G22" i="4"/>
  <c r="L22" i="4"/>
  <c r="A24" i="4"/>
  <c r="B23" i="4"/>
  <c r="H23" i="4" s="1"/>
  <c r="I23" i="4" s="1"/>
  <c r="S23" i="4"/>
  <c r="H22" i="3"/>
  <c r="I22" i="3" s="1"/>
  <c r="L22" i="3"/>
  <c r="E22" i="3"/>
  <c r="P22" i="3"/>
  <c r="Q22" i="3" s="1"/>
  <c r="R22" i="3" s="1"/>
  <c r="G22" i="3"/>
  <c r="D22" i="3"/>
  <c r="F22" i="3"/>
  <c r="S23" i="3"/>
  <c r="A24" i="3"/>
  <c r="B23" i="3"/>
  <c r="J23" i="3" s="1"/>
  <c r="D22" i="2"/>
  <c r="E22" i="2"/>
  <c r="P22" i="2"/>
  <c r="Q22" i="2" s="1"/>
  <c r="R22" i="2" s="1"/>
  <c r="F22" i="2"/>
  <c r="G22" i="2"/>
  <c r="L22" i="2"/>
  <c r="A24" i="2"/>
  <c r="B23" i="2"/>
  <c r="J23" i="2" s="1"/>
  <c r="S23" i="2"/>
  <c r="J22" i="2"/>
  <c r="H22" i="2"/>
  <c r="I22" i="2" s="1"/>
  <c r="J23" i="5" l="1"/>
  <c r="H23" i="5"/>
  <c r="I23" i="5" s="1"/>
  <c r="R46" i="5"/>
  <c r="S24" i="5"/>
  <c r="A25" i="5"/>
  <c r="B24" i="5"/>
  <c r="K24" i="5"/>
  <c r="G23" i="5"/>
  <c r="D23" i="5"/>
  <c r="E23" i="5"/>
  <c r="P23" i="5"/>
  <c r="Q23" i="5" s="1"/>
  <c r="R23" i="5" s="1"/>
  <c r="F23" i="5"/>
  <c r="E23" i="4"/>
  <c r="P23" i="4"/>
  <c r="Q23" i="4" s="1"/>
  <c r="R23" i="4" s="1"/>
  <c r="F23" i="4"/>
  <c r="G23" i="4"/>
  <c r="D23" i="4"/>
  <c r="L23" i="4"/>
  <c r="J23" i="4"/>
  <c r="B24" i="4"/>
  <c r="J24" i="4" s="1"/>
  <c r="K24" i="4"/>
  <c r="H24" i="4"/>
  <c r="I24" i="4" s="1"/>
  <c r="S24" i="4"/>
  <c r="A25" i="4"/>
  <c r="K23" i="4"/>
  <c r="B24" i="3"/>
  <c r="K24" i="3" s="1"/>
  <c r="A25" i="3"/>
  <c r="S24" i="3"/>
  <c r="F23" i="3"/>
  <c r="D23" i="3"/>
  <c r="E23" i="3"/>
  <c r="P23" i="3"/>
  <c r="Q23" i="3" s="1"/>
  <c r="R23" i="3" s="1"/>
  <c r="G23" i="3"/>
  <c r="H23" i="3"/>
  <c r="I23" i="3" s="1"/>
  <c r="K23" i="3"/>
  <c r="L23" i="3"/>
  <c r="H23" i="2"/>
  <c r="I23" i="2" s="1"/>
  <c r="K23" i="2"/>
  <c r="L23" i="2"/>
  <c r="B24" i="2"/>
  <c r="K24" i="2" s="1"/>
  <c r="H24" i="2"/>
  <c r="I24" i="2" s="1"/>
  <c r="S24" i="2"/>
  <c r="A25" i="2"/>
  <c r="E23" i="2"/>
  <c r="P23" i="2"/>
  <c r="Q23" i="2" s="1"/>
  <c r="R23" i="2" s="1"/>
  <c r="F23" i="2"/>
  <c r="G23" i="2"/>
  <c r="D23" i="2"/>
  <c r="D24" i="5" l="1"/>
  <c r="E24" i="5"/>
  <c r="P24" i="5"/>
  <c r="Q24" i="5" s="1"/>
  <c r="R24" i="5" s="1"/>
  <c r="F24" i="5"/>
  <c r="G24" i="5"/>
  <c r="L24" i="5"/>
  <c r="J24" i="5"/>
  <c r="H24" i="5"/>
  <c r="I24" i="5" s="1"/>
  <c r="A26" i="5"/>
  <c r="B25" i="5"/>
  <c r="H25" i="5" s="1"/>
  <c r="I25" i="5" s="1"/>
  <c r="K25" i="5"/>
  <c r="S25" i="5"/>
  <c r="L24" i="4"/>
  <c r="B25" i="4"/>
  <c r="H25" i="4" s="1"/>
  <c r="I25" i="4" s="1"/>
  <c r="S25" i="4"/>
  <c r="A26" i="4"/>
  <c r="F24" i="4"/>
  <c r="G24" i="4"/>
  <c r="D24" i="4"/>
  <c r="E24" i="4"/>
  <c r="P24" i="4"/>
  <c r="Q24" i="4" s="1"/>
  <c r="R24" i="4" s="1"/>
  <c r="L24" i="3"/>
  <c r="J24" i="3"/>
  <c r="S25" i="3"/>
  <c r="B25" i="3"/>
  <c r="L25" i="3" s="1"/>
  <c r="A26" i="3"/>
  <c r="H24" i="3"/>
  <c r="I24" i="3" s="1"/>
  <c r="G24" i="3"/>
  <c r="E24" i="3"/>
  <c r="P24" i="3"/>
  <c r="Q24" i="3" s="1"/>
  <c r="R24" i="3" s="1"/>
  <c r="D24" i="3"/>
  <c r="F24" i="3"/>
  <c r="B25" i="2"/>
  <c r="K25" i="2" s="1"/>
  <c r="S25" i="2"/>
  <c r="A26" i="2"/>
  <c r="F24" i="2"/>
  <c r="G24" i="2"/>
  <c r="D24" i="2"/>
  <c r="E24" i="2"/>
  <c r="P24" i="2"/>
  <c r="Q24" i="2" s="1"/>
  <c r="R24" i="2" s="1"/>
  <c r="L24" i="2"/>
  <c r="J24" i="2"/>
  <c r="E25" i="5" l="1"/>
  <c r="P25" i="5"/>
  <c r="Q25" i="5" s="1"/>
  <c r="F25" i="5"/>
  <c r="G25" i="5"/>
  <c r="D25" i="5"/>
  <c r="L25" i="5"/>
  <c r="J25" i="5"/>
  <c r="B26" i="5"/>
  <c r="J26" i="5" s="1"/>
  <c r="K26" i="5"/>
  <c r="H26" i="5"/>
  <c r="I26" i="5" s="1"/>
  <c r="S26" i="5"/>
  <c r="A27" i="5"/>
  <c r="L25" i="4"/>
  <c r="K25" i="4"/>
  <c r="J25" i="4"/>
  <c r="S26" i="4"/>
  <c r="A27" i="4"/>
  <c r="B26" i="4"/>
  <c r="G25" i="4"/>
  <c r="D25" i="4"/>
  <c r="E25" i="4"/>
  <c r="P25" i="4"/>
  <c r="Q25" i="4" s="1"/>
  <c r="R25" i="4" s="1"/>
  <c r="F25" i="4"/>
  <c r="J25" i="3"/>
  <c r="A27" i="3"/>
  <c r="B26" i="3"/>
  <c r="K26" i="3" s="1"/>
  <c r="S26" i="3"/>
  <c r="K25" i="3"/>
  <c r="D25" i="3"/>
  <c r="F25" i="3"/>
  <c r="E25" i="3"/>
  <c r="P25" i="3"/>
  <c r="Q25" i="3" s="1"/>
  <c r="R25" i="3" s="1"/>
  <c r="G25" i="3"/>
  <c r="H25" i="3"/>
  <c r="I25" i="3" s="1"/>
  <c r="L25" i="2"/>
  <c r="J25" i="2"/>
  <c r="H25" i="2"/>
  <c r="I25" i="2" s="1"/>
  <c r="S26" i="2"/>
  <c r="A27" i="2"/>
  <c r="B26" i="2"/>
  <c r="G25" i="2"/>
  <c r="D25" i="2"/>
  <c r="E25" i="2"/>
  <c r="P25" i="2"/>
  <c r="Q25" i="2" s="1"/>
  <c r="R25" i="2" s="1"/>
  <c r="F25" i="2"/>
  <c r="L26" i="5" l="1"/>
  <c r="B27" i="5"/>
  <c r="K27" i="5" s="1"/>
  <c r="S27" i="5"/>
  <c r="A28" i="5"/>
  <c r="R25" i="5"/>
  <c r="F26" i="5"/>
  <c r="G26" i="5"/>
  <c r="D26" i="5"/>
  <c r="E26" i="5"/>
  <c r="P26" i="5"/>
  <c r="Q26" i="5" s="1"/>
  <c r="R26" i="5" s="1"/>
  <c r="A28" i="4"/>
  <c r="B27" i="4"/>
  <c r="H27" i="4" s="1"/>
  <c r="I27" i="4" s="1"/>
  <c r="S27" i="4"/>
  <c r="J27" i="4"/>
  <c r="L27" i="4"/>
  <c r="D26" i="4"/>
  <c r="E26" i="4"/>
  <c r="P26" i="4"/>
  <c r="Q26" i="4" s="1"/>
  <c r="R26" i="4" s="1"/>
  <c r="F26" i="4"/>
  <c r="G26" i="4"/>
  <c r="K26" i="4"/>
  <c r="L26" i="4"/>
  <c r="J26" i="4"/>
  <c r="H26" i="4"/>
  <c r="I26" i="4" s="1"/>
  <c r="H26" i="3"/>
  <c r="I26" i="3" s="1"/>
  <c r="L26" i="3"/>
  <c r="J26" i="3"/>
  <c r="E26" i="3"/>
  <c r="P26" i="3"/>
  <c r="Q26" i="3" s="1"/>
  <c r="R26" i="3" s="1"/>
  <c r="G26" i="3"/>
  <c r="D26" i="3"/>
  <c r="F26" i="3"/>
  <c r="S27" i="3"/>
  <c r="A28" i="3"/>
  <c r="B27" i="3"/>
  <c r="L27" i="3" s="1"/>
  <c r="D26" i="2"/>
  <c r="E26" i="2"/>
  <c r="P26" i="2"/>
  <c r="Q26" i="2" s="1"/>
  <c r="R26" i="2" s="1"/>
  <c r="F26" i="2"/>
  <c r="G26" i="2"/>
  <c r="J26" i="2"/>
  <c r="H26" i="2"/>
  <c r="I26" i="2" s="1"/>
  <c r="A28" i="2"/>
  <c r="B27" i="2"/>
  <c r="K27" i="2" s="1"/>
  <c r="H27" i="2"/>
  <c r="I27" i="2" s="1"/>
  <c r="S27" i="2"/>
  <c r="J27" i="2"/>
  <c r="K26" i="2"/>
  <c r="L26" i="2"/>
  <c r="L27" i="5" l="1"/>
  <c r="J27" i="5"/>
  <c r="H27" i="5"/>
  <c r="I27" i="5" s="1"/>
  <c r="S28" i="5"/>
  <c r="A29" i="5"/>
  <c r="J28" i="5"/>
  <c r="B28" i="5"/>
  <c r="H28" i="5" s="1"/>
  <c r="I28" i="5" s="1"/>
  <c r="K28" i="5"/>
  <c r="G27" i="5"/>
  <c r="D27" i="5"/>
  <c r="E27" i="5"/>
  <c r="P27" i="5"/>
  <c r="Q27" i="5" s="1"/>
  <c r="R27" i="5" s="1"/>
  <c r="F27" i="5"/>
  <c r="K27" i="4"/>
  <c r="E27" i="4"/>
  <c r="P27" i="4"/>
  <c r="Q27" i="4" s="1"/>
  <c r="R27" i="4" s="1"/>
  <c r="G27" i="4"/>
  <c r="F27" i="4"/>
  <c r="D27" i="4"/>
  <c r="S28" i="4"/>
  <c r="A29" i="4"/>
  <c r="B28" i="4"/>
  <c r="L28" i="4" s="1"/>
  <c r="B28" i="3"/>
  <c r="K28" i="3" s="1"/>
  <c r="A29" i="3"/>
  <c r="S28" i="3"/>
  <c r="L28" i="3"/>
  <c r="J27" i="3"/>
  <c r="K27" i="3"/>
  <c r="F27" i="3"/>
  <c r="D27" i="3"/>
  <c r="E27" i="3"/>
  <c r="P27" i="3"/>
  <c r="Q27" i="3" s="1"/>
  <c r="R27" i="3" s="1"/>
  <c r="G27" i="3"/>
  <c r="H27" i="3"/>
  <c r="I27" i="3" s="1"/>
  <c r="L27" i="2"/>
  <c r="S28" i="2"/>
  <c r="A29" i="2"/>
  <c r="B28" i="2"/>
  <c r="L28" i="2" s="1"/>
  <c r="K28" i="2"/>
  <c r="E27" i="2"/>
  <c r="P27" i="2"/>
  <c r="Q27" i="2" s="1"/>
  <c r="R27" i="2" s="1"/>
  <c r="G27" i="2"/>
  <c r="D27" i="2"/>
  <c r="F27" i="2"/>
  <c r="A30" i="5" l="1"/>
  <c r="B29" i="5"/>
  <c r="K29" i="5" s="1"/>
  <c r="S29" i="5"/>
  <c r="D28" i="5"/>
  <c r="E28" i="5"/>
  <c r="P28" i="5"/>
  <c r="Q28" i="5" s="1"/>
  <c r="R28" i="5" s="1"/>
  <c r="F28" i="5"/>
  <c r="G28" i="5"/>
  <c r="L28" i="5"/>
  <c r="K28" i="4"/>
  <c r="F28" i="4"/>
  <c r="D28" i="4"/>
  <c r="G28" i="4"/>
  <c r="E28" i="4"/>
  <c r="P28" i="4"/>
  <c r="Q28" i="4" s="1"/>
  <c r="R28" i="4" s="1"/>
  <c r="H28" i="4"/>
  <c r="I28" i="4" s="1"/>
  <c r="B29" i="4"/>
  <c r="K29" i="4" s="1"/>
  <c r="A30" i="4"/>
  <c r="S29" i="4"/>
  <c r="L29" i="4"/>
  <c r="J28" i="4"/>
  <c r="J28" i="3"/>
  <c r="H28" i="3"/>
  <c r="I28" i="3" s="1"/>
  <c r="S29" i="3"/>
  <c r="A30" i="3"/>
  <c r="B29" i="3"/>
  <c r="K29" i="3"/>
  <c r="G28" i="3"/>
  <c r="E28" i="3"/>
  <c r="P28" i="3"/>
  <c r="Q28" i="3" s="1"/>
  <c r="R28" i="3" s="1"/>
  <c r="F28" i="3"/>
  <c r="D28" i="3"/>
  <c r="F28" i="2"/>
  <c r="D28" i="2"/>
  <c r="E28" i="2"/>
  <c r="P28" i="2"/>
  <c r="Q28" i="2" s="1"/>
  <c r="R28" i="2" s="1"/>
  <c r="G28" i="2"/>
  <c r="H28" i="2"/>
  <c r="I28" i="2" s="1"/>
  <c r="B29" i="2"/>
  <c r="K29" i="2"/>
  <c r="A30" i="2"/>
  <c r="J29" i="2"/>
  <c r="L29" i="2"/>
  <c r="H29" i="2"/>
  <c r="I29" i="2" s="1"/>
  <c r="S29" i="2"/>
  <c r="J28" i="2"/>
  <c r="H29" i="5" l="1"/>
  <c r="I29" i="5" s="1"/>
  <c r="E29" i="5"/>
  <c r="P29" i="5"/>
  <c r="Q29" i="5" s="1"/>
  <c r="R29" i="5" s="1"/>
  <c r="F29" i="5"/>
  <c r="G29" i="5"/>
  <c r="D29" i="5"/>
  <c r="L29" i="5"/>
  <c r="J29" i="5"/>
  <c r="B30" i="5"/>
  <c r="J30" i="5" s="1"/>
  <c r="H30" i="5"/>
  <c r="I30" i="5" s="1"/>
  <c r="S30" i="5"/>
  <c r="A31" i="5"/>
  <c r="H29" i="4"/>
  <c r="I29" i="4" s="1"/>
  <c r="J29" i="4"/>
  <c r="G29" i="4"/>
  <c r="E29" i="4"/>
  <c r="P29" i="4"/>
  <c r="Q29" i="4" s="1"/>
  <c r="R29" i="4" s="1"/>
  <c r="D29" i="4"/>
  <c r="F29" i="4"/>
  <c r="S30" i="4"/>
  <c r="A31" i="4"/>
  <c r="B30" i="4"/>
  <c r="H30" i="4" s="1"/>
  <c r="I30" i="4" s="1"/>
  <c r="K30" i="4"/>
  <c r="D29" i="3"/>
  <c r="F29" i="3"/>
  <c r="G29" i="3"/>
  <c r="E29" i="3"/>
  <c r="P29" i="3"/>
  <c r="Q29" i="3" s="1"/>
  <c r="R29" i="3" s="1"/>
  <c r="L29" i="3"/>
  <c r="A31" i="3"/>
  <c r="B30" i="3"/>
  <c r="K30" i="3"/>
  <c r="H30" i="3"/>
  <c r="I30" i="3" s="1"/>
  <c r="S30" i="3"/>
  <c r="J30" i="3"/>
  <c r="L30" i="3"/>
  <c r="H29" i="3"/>
  <c r="I29" i="3" s="1"/>
  <c r="J29" i="3"/>
  <c r="G29" i="2"/>
  <c r="E29" i="2"/>
  <c r="P29" i="2"/>
  <c r="Q29" i="2" s="1"/>
  <c r="R29" i="2" s="1"/>
  <c r="D29" i="2"/>
  <c r="F29" i="2"/>
  <c r="S30" i="2"/>
  <c r="B30" i="2"/>
  <c r="L30" i="2" s="1"/>
  <c r="A31" i="2"/>
  <c r="K30" i="5" l="1"/>
  <c r="L30" i="5"/>
  <c r="B31" i="5"/>
  <c r="K31" i="5" s="1"/>
  <c r="S31" i="5"/>
  <c r="A32" i="5"/>
  <c r="F30" i="5"/>
  <c r="G30" i="5"/>
  <c r="D30" i="5"/>
  <c r="E30" i="5"/>
  <c r="P30" i="5"/>
  <c r="Q30" i="5" s="1"/>
  <c r="R30" i="5" s="1"/>
  <c r="A32" i="4"/>
  <c r="B31" i="4"/>
  <c r="K31" i="4" s="1"/>
  <c r="S31" i="4"/>
  <c r="D30" i="4"/>
  <c r="F30" i="4"/>
  <c r="E30" i="4"/>
  <c r="P30" i="4"/>
  <c r="Q30" i="4" s="1"/>
  <c r="R30" i="4" s="1"/>
  <c r="G30" i="4"/>
  <c r="L30" i="4"/>
  <c r="J30" i="4"/>
  <c r="E30" i="3"/>
  <c r="P30" i="3"/>
  <c r="Q30" i="3" s="1"/>
  <c r="R30" i="3" s="1"/>
  <c r="G30" i="3"/>
  <c r="D30" i="3"/>
  <c r="F30" i="3"/>
  <c r="S31" i="3"/>
  <c r="A32" i="3"/>
  <c r="B31" i="3"/>
  <c r="L31" i="3" s="1"/>
  <c r="J30" i="2"/>
  <c r="K30" i="2"/>
  <c r="A32" i="2"/>
  <c r="B31" i="2"/>
  <c r="L31" i="2" s="1"/>
  <c r="H31" i="2"/>
  <c r="I31" i="2" s="1"/>
  <c r="S31" i="2"/>
  <c r="J31" i="2"/>
  <c r="D30" i="2"/>
  <c r="F30" i="2"/>
  <c r="E30" i="2"/>
  <c r="P30" i="2"/>
  <c r="Q30" i="2" s="1"/>
  <c r="R30" i="2" s="1"/>
  <c r="G30" i="2"/>
  <c r="H30" i="2"/>
  <c r="I30" i="2" s="1"/>
  <c r="L31" i="5" l="1"/>
  <c r="J31" i="5"/>
  <c r="H31" i="5"/>
  <c r="I31" i="5" s="1"/>
  <c r="S32" i="5"/>
  <c r="A33" i="5"/>
  <c r="B32" i="5"/>
  <c r="L32" i="5" s="1"/>
  <c r="G31" i="5"/>
  <c r="D31" i="5"/>
  <c r="E31" i="5"/>
  <c r="P31" i="5"/>
  <c r="Q31" i="5" s="1"/>
  <c r="R31" i="5" s="1"/>
  <c r="F31" i="5"/>
  <c r="H31" i="4"/>
  <c r="I31" i="4" s="1"/>
  <c r="L31" i="4"/>
  <c r="J31" i="4"/>
  <c r="E31" i="4"/>
  <c r="P31" i="4"/>
  <c r="Q31" i="4" s="1"/>
  <c r="R31" i="4" s="1"/>
  <c r="G31" i="4"/>
  <c r="D31" i="4"/>
  <c r="F31" i="4"/>
  <c r="S32" i="4"/>
  <c r="B32" i="4"/>
  <c r="H32" i="4" s="1"/>
  <c r="I32" i="4" s="1"/>
  <c r="A33" i="4"/>
  <c r="H31" i="3"/>
  <c r="I31" i="3" s="1"/>
  <c r="K31" i="3"/>
  <c r="F31" i="3"/>
  <c r="D31" i="3"/>
  <c r="E31" i="3"/>
  <c r="P31" i="3"/>
  <c r="Q31" i="3" s="1"/>
  <c r="R31" i="3" s="1"/>
  <c r="G31" i="3"/>
  <c r="B32" i="3"/>
  <c r="K32" i="3"/>
  <c r="A33" i="3"/>
  <c r="J32" i="3"/>
  <c r="L32" i="3"/>
  <c r="H32" i="3"/>
  <c r="I32" i="3" s="1"/>
  <c r="S32" i="3"/>
  <c r="J31" i="3"/>
  <c r="K31" i="2"/>
  <c r="E31" i="2"/>
  <c r="P31" i="2"/>
  <c r="Q31" i="2" s="1"/>
  <c r="R31" i="2" s="1"/>
  <c r="G31" i="2"/>
  <c r="D31" i="2"/>
  <c r="F31" i="2"/>
  <c r="S32" i="2"/>
  <c r="A33" i="2"/>
  <c r="B32" i="2"/>
  <c r="J32" i="2" s="1"/>
  <c r="K32" i="5" l="1"/>
  <c r="D32" i="5"/>
  <c r="E32" i="5"/>
  <c r="P32" i="5"/>
  <c r="Q32" i="5" s="1"/>
  <c r="R32" i="5" s="1"/>
  <c r="F32" i="5"/>
  <c r="G32" i="5"/>
  <c r="J32" i="5"/>
  <c r="H32" i="5"/>
  <c r="I32" i="5" s="1"/>
  <c r="A34" i="5"/>
  <c r="B33" i="5"/>
  <c r="K33" i="5" s="1"/>
  <c r="H33" i="5"/>
  <c r="I33" i="5" s="1"/>
  <c r="S33" i="5"/>
  <c r="J33" i="5"/>
  <c r="B33" i="4"/>
  <c r="K33" i="4" s="1"/>
  <c r="A34" i="4"/>
  <c r="S33" i="4"/>
  <c r="J33" i="4"/>
  <c r="L32" i="4"/>
  <c r="K32" i="4"/>
  <c r="F32" i="4"/>
  <c r="D32" i="4"/>
  <c r="E32" i="4"/>
  <c r="P32" i="4"/>
  <c r="Q32" i="4" s="1"/>
  <c r="R32" i="4" s="1"/>
  <c r="G32" i="4"/>
  <c r="J32" i="4"/>
  <c r="G32" i="3"/>
  <c r="E32" i="3"/>
  <c r="P32" i="3"/>
  <c r="Q32" i="3" s="1"/>
  <c r="R32" i="3" s="1"/>
  <c r="D32" i="3"/>
  <c r="F32" i="3"/>
  <c r="L33" i="3"/>
  <c r="S33" i="3"/>
  <c r="B33" i="3"/>
  <c r="J33" i="3" s="1"/>
  <c r="K33" i="3"/>
  <c r="A34" i="3"/>
  <c r="K32" i="2"/>
  <c r="L32" i="2"/>
  <c r="F32" i="2"/>
  <c r="D32" i="2"/>
  <c r="E32" i="2"/>
  <c r="P32" i="2"/>
  <c r="Q32" i="2" s="1"/>
  <c r="R32" i="2" s="1"/>
  <c r="G32" i="2"/>
  <c r="H32" i="2"/>
  <c r="I32" i="2" s="1"/>
  <c r="B33" i="2"/>
  <c r="K33" i="2"/>
  <c r="A34" i="2"/>
  <c r="H33" i="2"/>
  <c r="I33" i="2" s="1"/>
  <c r="S33" i="2"/>
  <c r="J33" i="2"/>
  <c r="L33" i="2"/>
  <c r="L33" i="5" l="1"/>
  <c r="E33" i="5"/>
  <c r="P33" i="5"/>
  <c r="Q33" i="5" s="1"/>
  <c r="R33" i="5" s="1"/>
  <c r="G33" i="5"/>
  <c r="D33" i="5"/>
  <c r="F33" i="5"/>
  <c r="S34" i="5"/>
  <c r="B34" i="5"/>
  <c r="H33" i="4"/>
  <c r="I33" i="4" s="1"/>
  <c r="L33" i="4"/>
  <c r="S34" i="4"/>
  <c r="A35" i="4"/>
  <c r="B34" i="4"/>
  <c r="J34" i="4" s="1"/>
  <c r="K34" i="4"/>
  <c r="G33" i="4"/>
  <c r="E33" i="4"/>
  <c r="P33" i="4"/>
  <c r="Q33" i="4" s="1"/>
  <c r="R33" i="4" s="1"/>
  <c r="D33" i="4"/>
  <c r="F33" i="4"/>
  <c r="A35" i="3"/>
  <c r="B34" i="3"/>
  <c r="K34" i="3" s="1"/>
  <c r="S34" i="3"/>
  <c r="D33" i="3"/>
  <c r="F33" i="3"/>
  <c r="E33" i="3"/>
  <c r="P33" i="3"/>
  <c r="Q33" i="3" s="1"/>
  <c r="R33" i="3" s="1"/>
  <c r="G33" i="3"/>
  <c r="H33" i="3"/>
  <c r="I33" i="3" s="1"/>
  <c r="G33" i="2"/>
  <c r="E33" i="2"/>
  <c r="P33" i="2"/>
  <c r="Q33" i="2" s="1"/>
  <c r="R33" i="2" s="1"/>
  <c r="F33" i="2"/>
  <c r="D33" i="2"/>
  <c r="S34" i="2"/>
  <c r="J34" i="2"/>
  <c r="A35" i="2"/>
  <c r="B34" i="2"/>
  <c r="K34" i="2"/>
  <c r="F34" i="5" l="1"/>
  <c r="D34" i="5"/>
  <c r="E34" i="5"/>
  <c r="P34" i="5"/>
  <c r="Q34" i="5" s="1"/>
  <c r="G34" i="5"/>
  <c r="J34" i="5"/>
  <c r="L34" i="5"/>
  <c r="K34" i="5"/>
  <c r="H34" i="5"/>
  <c r="I34" i="5" s="1"/>
  <c r="A49" i="5" s="1"/>
  <c r="D34" i="4"/>
  <c r="F34" i="4"/>
  <c r="E34" i="4"/>
  <c r="P34" i="4"/>
  <c r="Q34" i="4" s="1"/>
  <c r="R34" i="4" s="1"/>
  <c r="G34" i="4"/>
  <c r="L34" i="4"/>
  <c r="A36" i="4"/>
  <c r="B35" i="4"/>
  <c r="S35" i="4"/>
  <c r="J35" i="4"/>
  <c r="H34" i="4"/>
  <c r="I34" i="4" s="1"/>
  <c r="H34" i="3"/>
  <c r="I34" i="3" s="1"/>
  <c r="L34" i="3"/>
  <c r="J34" i="3"/>
  <c r="E34" i="3"/>
  <c r="P34" i="3"/>
  <c r="Q34" i="3" s="1"/>
  <c r="R34" i="3" s="1"/>
  <c r="G34" i="3"/>
  <c r="D34" i="3"/>
  <c r="F34" i="3"/>
  <c r="S35" i="3"/>
  <c r="A36" i="3"/>
  <c r="B35" i="3"/>
  <c r="J35" i="3" s="1"/>
  <c r="D34" i="2"/>
  <c r="F34" i="2"/>
  <c r="G34" i="2"/>
  <c r="E34" i="2"/>
  <c r="P34" i="2"/>
  <c r="Q34" i="2" s="1"/>
  <c r="R34" i="2" s="1"/>
  <c r="L34" i="2"/>
  <c r="A36" i="2"/>
  <c r="B35" i="2"/>
  <c r="K35" i="2"/>
  <c r="H35" i="2"/>
  <c r="I35" i="2" s="1"/>
  <c r="S35" i="2"/>
  <c r="J35" i="2"/>
  <c r="L35" i="2"/>
  <c r="H34" i="2"/>
  <c r="I34" i="2" s="1"/>
  <c r="R34" i="5" l="1"/>
  <c r="A53" i="5"/>
  <c r="E35" i="4"/>
  <c r="P35" i="4"/>
  <c r="Q35" i="4" s="1"/>
  <c r="R35" i="4" s="1"/>
  <c r="G35" i="4"/>
  <c r="F35" i="4"/>
  <c r="D35" i="4"/>
  <c r="S36" i="4"/>
  <c r="B36" i="4"/>
  <c r="K36" i="4" s="1"/>
  <c r="A37" i="4"/>
  <c r="H35" i="4"/>
  <c r="I35" i="4" s="1"/>
  <c r="L35" i="4"/>
  <c r="K35" i="4"/>
  <c r="B36" i="3"/>
  <c r="H36" i="3" s="1"/>
  <c r="I36" i="3" s="1"/>
  <c r="S36" i="3"/>
  <c r="A37" i="3"/>
  <c r="L35" i="3"/>
  <c r="K35" i="3"/>
  <c r="H35" i="3"/>
  <c r="I35" i="3" s="1"/>
  <c r="D35" i="3"/>
  <c r="E35" i="3"/>
  <c r="F35" i="3"/>
  <c r="G35" i="3"/>
  <c r="P35" i="3"/>
  <c r="Q35" i="3" s="1"/>
  <c r="R35" i="3" s="1"/>
  <c r="E35" i="2"/>
  <c r="P35" i="2"/>
  <c r="Q35" i="2" s="1"/>
  <c r="R35" i="2" s="1"/>
  <c r="G35" i="2"/>
  <c r="D35" i="2"/>
  <c r="F35" i="2"/>
  <c r="K36" i="2"/>
  <c r="B36" i="2"/>
  <c r="H36" i="2"/>
  <c r="I36" i="2" s="1"/>
  <c r="L36" i="2"/>
  <c r="S36" i="2"/>
  <c r="A37" i="2"/>
  <c r="J36" i="2"/>
  <c r="C53" i="5" l="1"/>
  <c r="A52" i="5"/>
  <c r="A54" i="5"/>
  <c r="B53" i="5"/>
  <c r="J36" i="4"/>
  <c r="L36" i="4"/>
  <c r="S37" i="4"/>
  <c r="A38" i="4"/>
  <c r="B37" i="4"/>
  <c r="K37" i="4"/>
  <c r="D36" i="4"/>
  <c r="F36" i="4"/>
  <c r="G36" i="4"/>
  <c r="P36" i="4"/>
  <c r="Q36" i="4" s="1"/>
  <c r="R36" i="4" s="1"/>
  <c r="E36" i="4"/>
  <c r="H36" i="4"/>
  <c r="I36" i="4" s="1"/>
  <c r="B37" i="3"/>
  <c r="K37" i="3" s="1"/>
  <c r="S37" i="3"/>
  <c r="A38" i="3"/>
  <c r="J37" i="3"/>
  <c r="E36" i="3"/>
  <c r="F36" i="3"/>
  <c r="G36" i="3"/>
  <c r="D36" i="3"/>
  <c r="P36" i="3"/>
  <c r="Q36" i="3" s="1"/>
  <c r="R36" i="3" s="1"/>
  <c r="K36" i="3"/>
  <c r="L36" i="3"/>
  <c r="J36" i="3"/>
  <c r="S37" i="2"/>
  <c r="A38" i="2"/>
  <c r="B37" i="2"/>
  <c r="K37" i="2"/>
  <c r="D36" i="2"/>
  <c r="G36" i="2"/>
  <c r="E36" i="2"/>
  <c r="P36" i="2"/>
  <c r="Q36" i="2" s="1"/>
  <c r="R36" i="2" s="1"/>
  <c r="F36" i="2"/>
  <c r="A55" i="5" l="1"/>
  <c r="B54" i="5"/>
  <c r="C54" i="5"/>
  <c r="D37" i="4"/>
  <c r="E37" i="4"/>
  <c r="P37" i="4"/>
  <c r="Q37" i="4" s="1"/>
  <c r="R37" i="4" s="1"/>
  <c r="F37" i="4"/>
  <c r="G37" i="4"/>
  <c r="L37" i="4"/>
  <c r="J37" i="4"/>
  <c r="H37" i="4"/>
  <c r="I37" i="4" s="1"/>
  <c r="A39" i="4"/>
  <c r="B38" i="4"/>
  <c r="K38" i="4" s="1"/>
  <c r="S38" i="4"/>
  <c r="L37" i="3"/>
  <c r="H37" i="3"/>
  <c r="I37" i="3" s="1"/>
  <c r="S38" i="3"/>
  <c r="A39" i="3"/>
  <c r="B38" i="3"/>
  <c r="K38" i="3" s="1"/>
  <c r="G37" i="3"/>
  <c r="D37" i="3"/>
  <c r="E37" i="3"/>
  <c r="P37" i="3"/>
  <c r="Q37" i="3" s="1"/>
  <c r="R37" i="3" s="1"/>
  <c r="F37" i="3"/>
  <c r="A39" i="2"/>
  <c r="B38" i="2"/>
  <c r="K38" i="2"/>
  <c r="H38" i="2"/>
  <c r="I38" i="2" s="1"/>
  <c r="S38" i="2"/>
  <c r="D37" i="2"/>
  <c r="E37" i="2"/>
  <c r="P37" i="2"/>
  <c r="Q37" i="2" s="1"/>
  <c r="R37" i="2" s="1"/>
  <c r="F37" i="2"/>
  <c r="G37" i="2"/>
  <c r="L37" i="2"/>
  <c r="J37" i="2"/>
  <c r="H37" i="2"/>
  <c r="I37" i="2" s="1"/>
  <c r="B55" i="5" l="1"/>
  <c r="C55" i="5"/>
  <c r="A56" i="5"/>
  <c r="E38" i="4"/>
  <c r="P38" i="4"/>
  <c r="Q38" i="4" s="1"/>
  <c r="R38" i="4" s="1"/>
  <c r="F38" i="4"/>
  <c r="G38" i="4"/>
  <c r="D38" i="4"/>
  <c r="L38" i="4"/>
  <c r="J38" i="4"/>
  <c r="H38" i="4"/>
  <c r="I38" i="4" s="1"/>
  <c r="B39" i="4"/>
  <c r="K39" i="4" s="1"/>
  <c r="S39" i="4"/>
  <c r="A40" i="4"/>
  <c r="D38" i="3"/>
  <c r="E38" i="3"/>
  <c r="P38" i="3"/>
  <c r="Q38" i="3" s="1"/>
  <c r="R38" i="3" s="1"/>
  <c r="F38" i="3"/>
  <c r="G38" i="3"/>
  <c r="L38" i="3"/>
  <c r="J38" i="3"/>
  <c r="H38" i="3"/>
  <c r="I38" i="3" s="1"/>
  <c r="A40" i="3"/>
  <c r="B39" i="3"/>
  <c r="K39" i="3" s="1"/>
  <c r="S39" i="3"/>
  <c r="E38" i="2"/>
  <c r="P38" i="2"/>
  <c r="Q38" i="2" s="1"/>
  <c r="R38" i="2" s="1"/>
  <c r="F38" i="2"/>
  <c r="G38" i="2"/>
  <c r="D38" i="2"/>
  <c r="L38" i="2"/>
  <c r="J38" i="2"/>
  <c r="B39" i="2"/>
  <c r="H39" i="2" s="1"/>
  <c r="I39" i="2" s="1"/>
  <c r="S39" i="2"/>
  <c r="A40" i="2"/>
  <c r="B56" i="5" l="1"/>
  <c r="C56" i="5"/>
  <c r="A57" i="5"/>
  <c r="H39" i="4"/>
  <c r="I39" i="4" s="1"/>
  <c r="L39" i="3"/>
  <c r="B40" i="4"/>
  <c r="K40" i="4" s="1"/>
  <c r="L40" i="4"/>
  <c r="S40" i="4"/>
  <c r="A41" i="4"/>
  <c r="F39" i="4"/>
  <c r="G39" i="4"/>
  <c r="D39" i="4"/>
  <c r="E39" i="4"/>
  <c r="P39" i="4"/>
  <c r="Q39" i="4" s="1"/>
  <c r="R39" i="4" s="1"/>
  <c r="J39" i="3"/>
  <c r="L39" i="4"/>
  <c r="J39" i="4"/>
  <c r="K39" i="2"/>
  <c r="E39" i="3"/>
  <c r="P39" i="3"/>
  <c r="Q39" i="3" s="1"/>
  <c r="R39" i="3" s="1"/>
  <c r="F39" i="3"/>
  <c r="G39" i="3"/>
  <c r="D39" i="3"/>
  <c r="H39" i="3"/>
  <c r="I39" i="3" s="1"/>
  <c r="B40" i="3"/>
  <c r="J40" i="3" s="1"/>
  <c r="K40" i="3"/>
  <c r="H40" i="3"/>
  <c r="I40" i="3" s="1"/>
  <c r="S40" i="3"/>
  <c r="A41" i="3"/>
  <c r="F39" i="2"/>
  <c r="G39" i="2"/>
  <c r="D39" i="2"/>
  <c r="E39" i="2"/>
  <c r="P39" i="2"/>
  <c r="Q39" i="2" s="1"/>
  <c r="R39" i="2" s="1"/>
  <c r="L39" i="2"/>
  <c r="J39" i="2"/>
  <c r="B40" i="2"/>
  <c r="H40" i="2" s="1"/>
  <c r="I40" i="2" s="1"/>
  <c r="K40" i="2"/>
  <c r="L40" i="2"/>
  <c r="S40" i="2"/>
  <c r="A41" i="2"/>
  <c r="C57" i="5" l="1"/>
  <c r="A58" i="5"/>
  <c r="B57" i="5"/>
  <c r="J40" i="4"/>
  <c r="H40" i="4"/>
  <c r="I40" i="4" s="1"/>
  <c r="S41" i="4"/>
  <c r="A42" i="4"/>
  <c r="B41" i="4"/>
  <c r="K41" i="4"/>
  <c r="G40" i="4"/>
  <c r="D40" i="4"/>
  <c r="E40" i="4"/>
  <c r="P40" i="4"/>
  <c r="Q40" i="4" s="1"/>
  <c r="R40" i="4" s="1"/>
  <c r="F40" i="4"/>
  <c r="J40" i="2"/>
  <c r="L40" i="3"/>
  <c r="B41" i="3"/>
  <c r="K41" i="3" s="1"/>
  <c r="S41" i="3"/>
  <c r="A42" i="3"/>
  <c r="F40" i="3"/>
  <c r="G40" i="3"/>
  <c r="D40" i="3"/>
  <c r="E40" i="3"/>
  <c r="P40" i="3"/>
  <c r="Q40" i="3" s="1"/>
  <c r="R40" i="3" s="1"/>
  <c r="S41" i="2"/>
  <c r="A42" i="2"/>
  <c r="B41" i="2"/>
  <c r="K41" i="2"/>
  <c r="G40" i="2"/>
  <c r="D40" i="2"/>
  <c r="E40" i="2"/>
  <c r="P40" i="2"/>
  <c r="Q40" i="2" s="1"/>
  <c r="R40" i="2" s="1"/>
  <c r="F40" i="2"/>
  <c r="A59" i="5" l="1"/>
  <c r="B58" i="5"/>
  <c r="C58" i="5"/>
  <c r="J41" i="3"/>
  <c r="H41" i="3"/>
  <c r="I41" i="3" s="1"/>
  <c r="A43" i="4"/>
  <c r="B42" i="4"/>
  <c r="H42" i="4" s="1"/>
  <c r="I42" i="4" s="1"/>
  <c r="S42" i="4"/>
  <c r="D41" i="4"/>
  <c r="E41" i="4"/>
  <c r="P41" i="4"/>
  <c r="Q41" i="4" s="1"/>
  <c r="R41" i="4" s="1"/>
  <c r="F41" i="4"/>
  <c r="G41" i="4"/>
  <c r="L41" i="4"/>
  <c r="L41" i="3"/>
  <c r="J41" i="4"/>
  <c r="H41" i="4"/>
  <c r="I41" i="4" s="1"/>
  <c r="S42" i="3"/>
  <c r="A43" i="3"/>
  <c r="B42" i="3"/>
  <c r="G41" i="3"/>
  <c r="D41" i="3"/>
  <c r="E41" i="3"/>
  <c r="P41" i="3"/>
  <c r="Q41" i="3" s="1"/>
  <c r="R41" i="3" s="1"/>
  <c r="F41" i="3"/>
  <c r="A43" i="2"/>
  <c r="B42" i="2"/>
  <c r="K42" i="2" s="1"/>
  <c r="H42" i="2"/>
  <c r="I42" i="2" s="1"/>
  <c r="S42" i="2"/>
  <c r="D41" i="2"/>
  <c r="E41" i="2"/>
  <c r="P41" i="2"/>
  <c r="Q41" i="2" s="1"/>
  <c r="R41" i="2" s="1"/>
  <c r="F41" i="2"/>
  <c r="G41" i="2"/>
  <c r="L41" i="2"/>
  <c r="J41" i="2"/>
  <c r="H41" i="2"/>
  <c r="I41" i="2" s="1"/>
  <c r="B59" i="5" l="1"/>
  <c r="C59" i="5"/>
  <c r="A60" i="5"/>
  <c r="K42" i="4"/>
  <c r="L42" i="4"/>
  <c r="J42" i="4"/>
  <c r="B43" i="4"/>
  <c r="K43" i="4" s="1"/>
  <c r="H43" i="4"/>
  <c r="I43" i="4" s="1"/>
  <c r="L43" i="4"/>
  <c r="S43" i="4"/>
  <c r="A44" i="4"/>
  <c r="J43" i="4"/>
  <c r="E42" i="4"/>
  <c r="P42" i="4"/>
  <c r="Q42" i="4" s="1"/>
  <c r="R42" i="4" s="1"/>
  <c r="F42" i="4"/>
  <c r="G42" i="4"/>
  <c r="D42" i="4"/>
  <c r="A44" i="3"/>
  <c r="B43" i="3"/>
  <c r="K43" i="3"/>
  <c r="L43" i="3"/>
  <c r="S43" i="3"/>
  <c r="H43" i="3"/>
  <c r="I43" i="3" s="1"/>
  <c r="D42" i="3"/>
  <c r="E42" i="3"/>
  <c r="P42" i="3"/>
  <c r="Q42" i="3" s="1"/>
  <c r="R42" i="3" s="1"/>
  <c r="F42" i="3"/>
  <c r="G42" i="3"/>
  <c r="K42" i="3"/>
  <c r="L42" i="3"/>
  <c r="J42" i="3"/>
  <c r="H42" i="3"/>
  <c r="I42" i="3" s="1"/>
  <c r="E42" i="2"/>
  <c r="P42" i="2"/>
  <c r="Q42" i="2" s="1"/>
  <c r="R42" i="2" s="1"/>
  <c r="F42" i="2"/>
  <c r="G42" i="2"/>
  <c r="D42" i="2"/>
  <c r="L42" i="2"/>
  <c r="J42" i="2"/>
  <c r="B43" i="2"/>
  <c r="L43" i="2" s="1"/>
  <c r="K43" i="2"/>
  <c r="H43" i="2"/>
  <c r="I43" i="2" s="1"/>
  <c r="S43" i="2"/>
  <c r="A44" i="2"/>
  <c r="J43" i="2"/>
  <c r="B60" i="5" l="1"/>
  <c r="C60" i="5"/>
  <c r="A61" i="5"/>
  <c r="S44" i="4"/>
  <c r="A45" i="4"/>
  <c r="B44" i="4"/>
  <c r="K44" i="4" s="1"/>
  <c r="G43" i="4"/>
  <c r="D43" i="4"/>
  <c r="E43" i="4"/>
  <c r="P43" i="4"/>
  <c r="Q43" i="4" s="1"/>
  <c r="R43" i="4" s="1"/>
  <c r="F43" i="4"/>
  <c r="E43" i="3"/>
  <c r="P43" i="3"/>
  <c r="Q43" i="3" s="1"/>
  <c r="R43" i="3" s="1"/>
  <c r="F43" i="3"/>
  <c r="G43" i="3"/>
  <c r="D43" i="3"/>
  <c r="J43" i="3"/>
  <c r="B44" i="3"/>
  <c r="H44" i="3" s="1"/>
  <c r="I44" i="3" s="1"/>
  <c r="S44" i="3"/>
  <c r="A45" i="3"/>
  <c r="G43" i="2"/>
  <c r="D43" i="2"/>
  <c r="E43" i="2"/>
  <c r="P43" i="2"/>
  <c r="Q43" i="2" s="1"/>
  <c r="R43" i="2" s="1"/>
  <c r="F43" i="2"/>
  <c r="S44" i="2"/>
  <c r="A45" i="2"/>
  <c r="J44" i="2"/>
  <c r="B44" i="2"/>
  <c r="H44" i="2" s="1"/>
  <c r="I44" i="2" s="1"/>
  <c r="K44" i="2"/>
  <c r="C61" i="5" l="1"/>
  <c r="A62" i="5"/>
  <c r="B61" i="5"/>
  <c r="K44" i="3"/>
  <c r="A46" i="4"/>
  <c r="B45" i="4"/>
  <c r="K45" i="4" s="1"/>
  <c r="S45" i="4"/>
  <c r="L44" i="3"/>
  <c r="D44" i="4"/>
  <c r="E44" i="4"/>
  <c r="P44" i="4"/>
  <c r="Q44" i="4" s="1"/>
  <c r="R44" i="4" s="1"/>
  <c r="F44" i="4"/>
  <c r="G44" i="4"/>
  <c r="L44" i="4"/>
  <c r="J44" i="3"/>
  <c r="J44" i="4"/>
  <c r="H44" i="4"/>
  <c r="I44" i="4" s="1"/>
  <c r="S45" i="3"/>
  <c r="A46" i="3"/>
  <c r="B45" i="3"/>
  <c r="L45" i="3" s="1"/>
  <c r="J45" i="3"/>
  <c r="G44" i="3"/>
  <c r="D44" i="3"/>
  <c r="E44" i="3"/>
  <c r="P44" i="3"/>
  <c r="Q44" i="3" s="1"/>
  <c r="R44" i="3" s="1"/>
  <c r="F44" i="3"/>
  <c r="D44" i="2"/>
  <c r="E44" i="2"/>
  <c r="P44" i="2"/>
  <c r="Q44" i="2" s="1"/>
  <c r="R44" i="2" s="1"/>
  <c r="F44" i="2"/>
  <c r="G44" i="2"/>
  <c r="L44" i="2"/>
  <c r="A46" i="2"/>
  <c r="B45" i="2"/>
  <c r="K45" i="2" s="1"/>
  <c r="L45" i="2"/>
  <c r="S45" i="2"/>
  <c r="A63" i="5" l="1"/>
  <c r="C62" i="5"/>
  <c r="B62" i="5"/>
  <c r="H45" i="4"/>
  <c r="I45" i="4" s="1"/>
  <c r="L45" i="4"/>
  <c r="J45" i="4"/>
  <c r="E45" i="4"/>
  <c r="P45" i="4"/>
  <c r="Q45" i="4" s="1"/>
  <c r="R45" i="4" s="1"/>
  <c r="G45" i="4"/>
  <c r="D45" i="4"/>
  <c r="F45" i="4"/>
  <c r="S46" i="4"/>
  <c r="B46" i="4"/>
  <c r="L46" i="4" s="1"/>
  <c r="B46" i="3"/>
  <c r="H46" i="3" s="1"/>
  <c r="I46" i="3" s="1"/>
  <c r="S46" i="3"/>
  <c r="K45" i="3"/>
  <c r="H45" i="2"/>
  <c r="I45" i="2" s="1"/>
  <c r="J45" i="2"/>
  <c r="D45" i="3"/>
  <c r="E45" i="3"/>
  <c r="P45" i="3"/>
  <c r="Q45" i="3" s="1"/>
  <c r="R45" i="3" s="1"/>
  <c r="F45" i="3"/>
  <c r="G45" i="3"/>
  <c r="H45" i="3"/>
  <c r="I45" i="3" s="1"/>
  <c r="E45" i="2"/>
  <c r="P45" i="2"/>
  <c r="Q45" i="2" s="1"/>
  <c r="R45" i="2" s="1"/>
  <c r="G45" i="2"/>
  <c r="D45" i="2"/>
  <c r="F45" i="2"/>
  <c r="S46" i="2"/>
  <c r="B46" i="2"/>
  <c r="B63" i="5" l="1"/>
  <c r="C63" i="5"/>
  <c r="K46" i="4"/>
  <c r="D46" i="4"/>
  <c r="E46" i="4"/>
  <c r="P46" i="4"/>
  <c r="Q46" i="4" s="1"/>
  <c r="F46" i="4"/>
  <c r="G46" i="4"/>
  <c r="H46" i="4"/>
  <c r="I46" i="4" s="1"/>
  <c r="A49" i="4" s="1"/>
  <c r="J46" i="4"/>
  <c r="A49" i="3"/>
  <c r="E46" i="3"/>
  <c r="P46" i="3"/>
  <c r="Q46" i="3" s="1"/>
  <c r="F46" i="3"/>
  <c r="D46" i="3"/>
  <c r="G46" i="3"/>
  <c r="K46" i="3"/>
  <c r="L46" i="3"/>
  <c r="J46" i="3"/>
  <c r="D46" i="2"/>
  <c r="E46" i="2"/>
  <c r="P46" i="2"/>
  <c r="Q46" i="2" s="1"/>
  <c r="G46" i="2"/>
  <c r="F46" i="2"/>
  <c r="H46" i="2"/>
  <c r="I46" i="2" s="1"/>
  <c r="A49" i="2" s="1"/>
  <c r="J46" i="2"/>
  <c r="K46" i="2"/>
  <c r="L46" i="2"/>
  <c r="R46" i="4" l="1"/>
  <c r="A53" i="4"/>
  <c r="R46" i="3"/>
  <c r="A53" i="3"/>
  <c r="R46" i="2"/>
  <c r="A53" i="2"/>
  <c r="B53" i="4" l="1"/>
  <c r="C53" i="4"/>
  <c r="A54" i="4"/>
  <c r="A52" i="4"/>
  <c r="C53" i="3"/>
  <c r="A52" i="3"/>
  <c r="A54" i="3"/>
  <c r="B53" i="3"/>
  <c r="B53" i="2"/>
  <c r="C53" i="2"/>
  <c r="A52" i="2"/>
  <c r="A54" i="2"/>
  <c r="C54" i="4" l="1"/>
  <c r="A55" i="4"/>
  <c r="B54" i="4"/>
  <c r="A55" i="3"/>
  <c r="B54" i="3"/>
  <c r="C54" i="3"/>
  <c r="C54" i="2"/>
  <c r="A55" i="2"/>
  <c r="B54" i="2"/>
  <c r="A56" i="4" l="1"/>
  <c r="B55" i="4"/>
  <c r="C55" i="4"/>
  <c r="B55" i="3"/>
  <c r="A56" i="3"/>
  <c r="C55" i="3"/>
  <c r="A56" i="2"/>
  <c r="B55" i="2"/>
  <c r="C55" i="2"/>
  <c r="B56" i="4" l="1"/>
  <c r="C56" i="4"/>
  <c r="A57" i="4"/>
  <c r="B56" i="3"/>
  <c r="C56" i="3"/>
  <c r="A57" i="3"/>
  <c r="C56" i="2"/>
  <c r="A57" i="2"/>
  <c r="B56" i="2"/>
  <c r="B57" i="4" l="1"/>
  <c r="C57" i="4"/>
  <c r="A58" i="4"/>
  <c r="C57" i="3"/>
  <c r="A58" i="3"/>
  <c r="B57" i="3"/>
  <c r="B57" i="2"/>
  <c r="C57" i="2"/>
  <c r="A58" i="2"/>
  <c r="C58" i="4" l="1"/>
  <c r="B58" i="4"/>
  <c r="A59" i="4"/>
  <c r="A59" i="3"/>
  <c r="B58" i="3"/>
  <c r="C58" i="3"/>
  <c r="C58" i="2"/>
  <c r="B58" i="2"/>
  <c r="A59" i="2"/>
  <c r="A60" i="4" l="1"/>
  <c r="C59" i="4"/>
  <c r="B59" i="4"/>
  <c r="A60" i="3"/>
  <c r="C59" i="3"/>
  <c r="B59" i="3"/>
  <c r="A60" i="2"/>
  <c r="B59" i="2"/>
  <c r="C59" i="2"/>
  <c r="B60" i="4" l="1"/>
  <c r="C60" i="4"/>
  <c r="A61" i="4"/>
  <c r="B60" i="3"/>
  <c r="C60" i="3"/>
  <c r="A61" i="3"/>
  <c r="B60" i="2"/>
  <c r="C60" i="2"/>
  <c r="A61" i="2"/>
  <c r="B61" i="4" l="1"/>
  <c r="A62" i="4"/>
  <c r="C61" i="4"/>
  <c r="C61" i="3"/>
  <c r="A62" i="3"/>
  <c r="B61" i="3"/>
  <c r="B61" i="2"/>
  <c r="A62" i="2"/>
  <c r="C61" i="2"/>
  <c r="C62" i="4" l="1"/>
  <c r="B62" i="4"/>
  <c r="A63" i="4"/>
  <c r="A63" i="3"/>
  <c r="B62" i="3"/>
  <c r="C62" i="3"/>
  <c r="C62" i="2"/>
  <c r="A63" i="2"/>
  <c r="B62" i="2"/>
  <c r="C63" i="4" l="1"/>
  <c r="B63" i="4"/>
  <c r="C63" i="3"/>
  <c r="B63" i="3"/>
  <c r="C63" i="2"/>
  <c r="B63" i="2"/>
</calcChain>
</file>

<file path=xl/sharedStrings.xml><?xml version="1.0" encoding="utf-8"?>
<sst xmlns="http://schemas.openxmlformats.org/spreadsheetml/2006/main" count="117" uniqueCount="37">
  <si>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</si>
  <si>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</si>
  <si>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</si>
  <si>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</si>
  <si>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</si>
  <si>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</si>
  <si>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</si>
  <si>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</si>
  <si>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</si>
  <si>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</si>
  <si>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</si>
  <si>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</si>
  <si>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</si>
  <si>
    <t>GAP</t>
  </si>
  <si>
    <t>差</t>
  </si>
  <si>
    <t>BestLap</t>
  </si>
  <si>
    <t>Tires</t>
  </si>
  <si>
    <t>Model/Engine</t>
  </si>
  <si>
    <t>名前</t>
  </si>
  <si>
    <t>クラス</t>
    <phoneticPr fontId="6"/>
  </si>
  <si>
    <t>②  Ｇｒ.公式練習（11/13）結果表</t>
    <rPh sb="6" eb="8">
      <t>コウシキ</t>
    </rPh>
    <rPh sb="8" eb="10">
      <t>レンシュウ</t>
    </rPh>
    <rPh sb="17" eb="19">
      <t>ケッカ</t>
    </rPh>
    <rPh sb="19" eb="20">
      <t>ヒョウ</t>
    </rPh>
    <phoneticPr fontId="6"/>
  </si>
  <si>
    <t>南コース 1.264Km</t>
  </si>
  <si>
    <t>Dry</t>
  </si>
  <si>
    <t xml:space="preserve">COURSE : </t>
  </si>
  <si>
    <t>Cloudy</t>
  </si>
  <si>
    <t>WEATHER:</t>
  </si>
  <si>
    <t>:</t>
    <phoneticPr fontId="6"/>
  </si>
  <si>
    <t>ペナルティNo.</t>
    <phoneticPr fontId="6"/>
  </si>
  <si>
    <t>クラス</t>
    <phoneticPr fontId="6"/>
  </si>
  <si>
    <t>②  Ｇｒ.公式練習(11/12)結果表</t>
    <rPh sb="6" eb="8">
      <t>コウシキ</t>
    </rPh>
    <rPh sb="8" eb="10">
      <t>レンシュウ</t>
    </rPh>
    <rPh sb="17" eb="19">
      <t>ケッカ</t>
    </rPh>
    <rPh sb="19" eb="20">
      <t>ヒョウ</t>
    </rPh>
    <phoneticPr fontId="6"/>
  </si>
  <si>
    <t>Fine</t>
  </si>
  <si>
    <t>ペナルティNo.</t>
    <phoneticPr fontId="6"/>
  </si>
  <si>
    <t>クラス</t>
    <phoneticPr fontId="6"/>
  </si>
  <si>
    <t>①  Ｇｒ.公式練習（11/13）結果表</t>
    <rPh sb="6" eb="8">
      <t>コウシキ</t>
    </rPh>
    <rPh sb="8" eb="10">
      <t>レンシュウ</t>
    </rPh>
    <rPh sb="17" eb="19">
      <t>ケッカ</t>
    </rPh>
    <rPh sb="19" eb="20">
      <t>ヒョウ</t>
    </rPh>
    <phoneticPr fontId="6"/>
  </si>
  <si>
    <t>改訂理由：ゼッケンの訂正　No.7をNo.47とした</t>
    <rPh sb="0" eb="2">
      <t>カイテイ</t>
    </rPh>
    <rPh sb="2" eb="4">
      <t>リユウ</t>
    </rPh>
    <rPh sb="10" eb="12">
      <t>テイセイ</t>
    </rPh>
    <phoneticPr fontId="6"/>
  </si>
  <si>
    <t>ペナルティNo.</t>
    <phoneticPr fontId="6"/>
  </si>
  <si>
    <t>①  Ｇｒ.公式練習(11/12)結果表（No.04の改訂）</t>
    <rPh sb="6" eb="8">
      <t>コウシキ</t>
    </rPh>
    <rPh sb="8" eb="10">
      <t>レンシュウ</t>
    </rPh>
    <rPh sb="17" eb="19">
      <t>ケッカ</t>
    </rPh>
    <rPh sb="19" eb="20">
      <t>ヒョウ</t>
    </rPh>
    <rPh sb="27" eb="29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</si>
</sst>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8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7"/>
      <name val="MS UI Gothic"/>
      <family val="3"/>
      <charset val="128"/>
    </font>
    <font>
      <i/>
      <sz val="8.25"/>
      <name val="Microsoft Sans Serif"/>
      <family val="2"/>
    </font>
    <font>
      <sz val="8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7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6"/>
      <color theme="0"/>
      <name val="MS UI Gothic"/>
      <family val="3"/>
      <charset val="128"/>
    </font>
    <font>
      <b/>
      <sz val="9"/>
      <color theme="0"/>
      <name val="MS UI Gothic"/>
      <family val="3"/>
      <charset val="128"/>
    </font>
    <font>
      <sz val="9"/>
      <color theme="0"/>
      <name val="ＭＳ ゴシック"/>
      <family val="3"/>
      <charset val="128"/>
    </font>
    <font>
      <sz val="8"/>
      <color theme="0"/>
      <name val="Microsoft Sans Serif"/>
      <family val="2"/>
    </font>
    <font>
      <i/>
      <sz val="8.25"/>
      <color theme="0"/>
      <name val="Microsoft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/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8" fontId="5" fillId="0" borderId="0" xfId="1" applyNumberFormat="1" applyFont="1" applyFill="1" applyAlignment="1" applyProtection="1">
      <alignment vertical="center"/>
    </xf>
    <xf numFmtId="0" fontId="9" fillId="0" borderId="0" xfId="1" applyFont="1" applyFill="1" applyAlignment="1" applyProtection="1">
      <alignment horizontal="center" vertical="center" shrinkToFit="1"/>
    </xf>
    <xf numFmtId="0" fontId="10" fillId="0" borderId="0" xfId="1" applyFont="1" applyFill="1" applyAlignment="1" applyProtection="1">
      <alignment horizontal="right" vertical="center" shrinkToFit="1"/>
    </xf>
    <xf numFmtId="177" fontId="10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178" fontId="12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center" vertical="center" shrinkToFit="1"/>
    </xf>
    <xf numFmtId="0" fontId="11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2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center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/>
    </xf>
    <xf numFmtId="0" fontId="15" fillId="0" borderId="0" xfId="1" applyFont="1" applyFill="1" applyAlignment="1" applyProtection="1">
      <alignment horizontal="left" vertical="top"/>
    </xf>
    <xf numFmtId="0" fontId="17" fillId="0" borderId="0" xfId="1" applyFont="1" applyFill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right" vertical="top"/>
    </xf>
    <xf numFmtId="0" fontId="15" fillId="0" borderId="2" xfId="1" applyFont="1" applyFill="1" applyBorder="1" applyAlignment="1" applyProtection="1">
      <alignment horizontal="left" vertical="top"/>
    </xf>
    <xf numFmtId="0" fontId="15" fillId="0" borderId="2" xfId="1" applyFont="1" applyFill="1" applyBorder="1" applyAlignment="1" applyProtection="1">
      <alignment horizontal="center" vertical="top"/>
    </xf>
    <xf numFmtId="0" fontId="17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Continuous" vertical="center"/>
    </xf>
    <xf numFmtId="0" fontId="18" fillId="0" borderId="0" xfId="1" applyFont="1" applyFill="1" applyAlignment="1" applyProtection="1">
      <alignment horizontal="centerContinuous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21" fillId="0" borderId="0" xfId="1" applyFont="1" applyFill="1" applyAlignment="1" applyProtection="1"/>
    <xf numFmtId="0" fontId="18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  <xf numFmtId="0" fontId="22" fillId="0" borderId="0" xfId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left" vertical="center"/>
    </xf>
    <xf numFmtId="0" fontId="24" fillId="0" borderId="0" xfId="1" applyFont="1" applyFill="1" applyAlignment="1" applyProtection="1">
      <alignment vertical="center"/>
    </xf>
    <xf numFmtId="0" fontId="25" fillId="0" borderId="0" xfId="1" applyFont="1" applyFill="1" applyAlignment="1" applyProtection="1">
      <alignment vertical="center"/>
    </xf>
    <xf numFmtId="0" fontId="26" fillId="0" borderId="0" xfId="1" applyFont="1" applyFill="1" applyAlignment="1" applyProtection="1">
      <alignment horizontal="left" vertical="center" shrinkToFit="1"/>
    </xf>
    <xf numFmtId="0" fontId="27" fillId="0" borderId="0" xfId="1" applyFont="1" applyFill="1" applyAlignment="1" applyProtection="1">
      <alignment horizontal="right" vertical="center" shrinkToFit="1"/>
    </xf>
    <xf numFmtId="177" fontId="27" fillId="0" borderId="0" xfId="1" applyNumberFormat="1" applyFont="1" applyFill="1" applyAlignment="1" applyProtection="1">
      <alignment horizontal="right" vertical="center" shrinkToFit="1"/>
    </xf>
  </cellXfs>
  <cellStyles count="2">
    <cellStyle name="標準" xfId="0" builtinId="0"/>
    <cellStyle name="標準 2" xfId="1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25</v>
          </cell>
          <cell r="C2" t="str">
            <v>鈴木 恵武</v>
          </cell>
          <cell r="D2" t="str">
            <v>FP-3</v>
          </cell>
          <cell r="E2">
            <v>54.421999999999997</v>
          </cell>
          <cell r="F2">
            <v>5</v>
          </cell>
          <cell r="I2">
            <v>10</v>
          </cell>
          <cell r="J2">
            <v>54.716999999999999</v>
          </cell>
          <cell r="L2">
            <v>684</v>
          </cell>
          <cell r="M2" t="str">
            <v>BS</v>
          </cell>
          <cell r="N2" t="str">
            <v>KOSMIC/YAMAHA</v>
          </cell>
          <cell r="O2" t="str">
            <v>Formula Blue 増田スピード</v>
          </cell>
          <cell r="P2">
            <v>0</v>
          </cell>
          <cell r="Q2">
            <v>83.613</v>
          </cell>
          <cell r="R2">
            <v>7.1689467592592586E-3</v>
          </cell>
          <cell r="S2">
            <v>27.609000000000002</v>
          </cell>
          <cell r="T2">
            <v>27.216999999999999</v>
          </cell>
        </row>
        <row r="3">
          <cell r="A3">
            <v>2</v>
          </cell>
          <cell r="B3">
            <v>30</v>
          </cell>
          <cell r="C3" t="str">
            <v>久富 圭</v>
          </cell>
          <cell r="D3" t="str">
            <v>FP-3</v>
          </cell>
          <cell r="E3">
            <v>54.616</v>
          </cell>
          <cell r="F3">
            <v>6</v>
          </cell>
          <cell r="G3">
            <v>0.19400000000000001</v>
          </cell>
          <cell r="H3">
            <v>0.19400000000000001</v>
          </cell>
          <cell r="I3">
            <v>10</v>
          </cell>
          <cell r="J3">
            <v>54.710999999999999</v>
          </cell>
          <cell r="L3">
            <v>686</v>
          </cell>
          <cell r="M3" t="str">
            <v>BS</v>
          </cell>
          <cell r="N3" t="str">
            <v>TONY KART/YAMAHA</v>
          </cell>
          <cell r="O3" t="str">
            <v>Formula　Blue　Ash</v>
          </cell>
          <cell r="P3">
            <v>0</v>
          </cell>
          <cell r="Q3">
            <v>83.316000000000003</v>
          </cell>
          <cell r="R3">
            <v>7.190995370370371E-3</v>
          </cell>
          <cell r="S3">
            <v>27.710999999999999</v>
          </cell>
          <cell r="T3">
            <v>27.248999999999999</v>
          </cell>
        </row>
        <row r="4">
          <cell r="A4">
            <v>3</v>
          </cell>
          <cell r="B4">
            <v>21</v>
          </cell>
          <cell r="C4" t="str">
            <v>森川 貴光</v>
          </cell>
          <cell r="D4" t="str">
            <v>FP-3</v>
          </cell>
          <cell r="E4">
            <v>54.862000000000002</v>
          </cell>
          <cell r="F4">
            <v>5</v>
          </cell>
          <cell r="G4">
            <v>0.44</v>
          </cell>
          <cell r="H4">
            <v>0.246</v>
          </cell>
          <cell r="I4">
            <v>10</v>
          </cell>
          <cell r="J4">
            <v>54.978000000000002</v>
          </cell>
          <cell r="L4">
            <v>682</v>
          </cell>
          <cell r="M4" t="str">
            <v>BS</v>
          </cell>
          <cell r="N4" t="str">
            <v>KOSMIC/YAMAHA</v>
          </cell>
          <cell r="O4" t="str">
            <v>HIRAI PROJECT with Ash</v>
          </cell>
          <cell r="P4">
            <v>0</v>
          </cell>
          <cell r="Q4">
            <v>82.942999999999998</v>
          </cell>
          <cell r="R4">
            <v>7.166828703703703E-3</v>
          </cell>
          <cell r="S4">
            <v>27.754000000000001</v>
          </cell>
          <cell r="T4">
            <v>27.224</v>
          </cell>
        </row>
        <row r="5">
          <cell r="A5">
            <v>4</v>
          </cell>
          <cell r="B5">
            <v>47</v>
          </cell>
          <cell r="C5" t="str">
            <v>大島 良介</v>
          </cell>
          <cell r="D5" t="str">
            <v>FP-3</v>
          </cell>
          <cell r="E5">
            <v>54.866</v>
          </cell>
          <cell r="F5">
            <v>2</v>
          </cell>
          <cell r="G5">
            <v>0.44400000000000001</v>
          </cell>
          <cell r="H5">
            <v>4.0000000000000001E-3</v>
          </cell>
          <cell r="I5">
            <v>9</v>
          </cell>
          <cell r="J5">
            <v>54.997999999999998</v>
          </cell>
          <cell r="L5">
            <v>671</v>
          </cell>
          <cell r="M5" t="str">
            <v>BS</v>
          </cell>
          <cell r="N5" t="str">
            <v>TONY KART/YAMAHA</v>
          </cell>
          <cell r="O5" t="str">
            <v>RS-1</v>
          </cell>
          <cell r="P5">
            <v>0</v>
          </cell>
          <cell r="Q5">
            <v>82.936999999999998</v>
          </cell>
          <cell r="R5">
            <v>6.6210185185185191E-3</v>
          </cell>
          <cell r="S5">
            <v>27.678999999999998</v>
          </cell>
          <cell r="T5">
            <v>27.187000000000001</v>
          </cell>
        </row>
        <row r="6">
          <cell r="A6">
            <v>5</v>
          </cell>
          <cell r="B6">
            <v>16</v>
          </cell>
          <cell r="C6" t="str">
            <v>佐藤 こころ</v>
          </cell>
          <cell r="D6" t="str">
            <v>FP-3</v>
          </cell>
          <cell r="E6">
            <v>54.892000000000003</v>
          </cell>
          <cell r="F6">
            <v>4</v>
          </cell>
          <cell r="G6">
            <v>0.47</v>
          </cell>
          <cell r="H6">
            <v>2.5999999999999999E-2</v>
          </cell>
          <cell r="I6">
            <v>10</v>
          </cell>
          <cell r="J6">
            <v>55.252000000000002</v>
          </cell>
          <cell r="L6">
            <v>677</v>
          </cell>
          <cell r="M6" t="str">
            <v>BS</v>
          </cell>
          <cell r="N6" t="str">
            <v>EXPRIT/YAMAHA</v>
          </cell>
          <cell r="O6" t="str">
            <v>チームナガオ</v>
          </cell>
          <cell r="P6">
            <v>0</v>
          </cell>
          <cell r="Q6">
            <v>82.897000000000006</v>
          </cell>
          <cell r="R6">
            <v>7.1615393518518521E-3</v>
          </cell>
          <cell r="S6">
            <v>27.966000000000001</v>
          </cell>
          <cell r="T6">
            <v>27.417999999999999</v>
          </cell>
        </row>
        <row r="7">
          <cell r="A7">
            <v>6</v>
          </cell>
          <cell r="B7">
            <v>15</v>
          </cell>
          <cell r="C7" t="str">
            <v>髙田 陽大</v>
          </cell>
          <cell r="D7" t="str">
            <v>FP-3</v>
          </cell>
          <cell r="E7">
            <v>54.923000000000002</v>
          </cell>
          <cell r="F7">
            <v>5</v>
          </cell>
          <cell r="G7">
            <v>0.501</v>
          </cell>
          <cell r="H7">
            <v>3.1E-2</v>
          </cell>
          <cell r="I7">
            <v>10</v>
          </cell>
          <cell r="J7">
            <v>54.945</v>
          </cell>
          <cell r="L7">
            <v>676</v>
          </cell>
          <cell r="M7" t="str">
            <v>BS</v>
          </cell>
          <cell r="N7" t="str">
            <v>Birel ART/YAMAHA</v>
          </cell>
          <cell r="O7" t="str">
            <v>Super Racing Junkie!</v>
          </cell>
          <cell r="P7">
            <v>0</v>
          </cell>
          <cell r="Q7">
            <v>82.850999999999999</v>
          </cell>
          <cell r="R7">
            <v>7.1537731481481487E-3</v>
          </cell>
          <cell r="S7">
            <v>27.754999999999999</v>
          </cell>
          <cell r="T7">
            <v>27.346</v>
          </cell>
        </row>
        <row r="8">
          <cell r="A8">
            <v>7</v>
          </cell>
          <cell r="B8">
            <v>22</v>
          </cell>
          <cell r="C8" t="str">
            <v>酒井 翔太</v>
          </cell>
          <cell r="D8" t="str">
            <v>FP-3</v>
          </cell>
          <cell r="E8">
            <v>54.97</v>
          </cell>
          <cell r="F8">
            <v>3</v>
          </cell>
          <cell r="G8">
            <v>0.54800000000000004</v>
          </cell>
          <cell r="H8">
            <v>4.7E-2</v>
          </cell>
          <cell r="I8">
            <v>4</v>
          </cell>
          <cell r="J8">
            <v>55.234000000000002</v>
          </cell>
          <cell r="L8">
            <v>683</v>
          </cell>
          <cell r="M8" t="str">
            <v>BS</v>
          </cell>
          <cell r="N8" t="str">
            <v>TONY KART/YAMAHA</v>
          </cell>
          <cell r="O8" t="str">
            <v>FIRST GARAGE BEMAX</v>
          </cell>
          <cell r="P8">
            <v>0</v>
          </cell>
          <cell r="Q8">
            <v>82.78</v>
          </cell>
          <cell r="R8">
            <v>3.3327199074074075E-3</v>
          </cell>
          <cell r="S8">
            <v>28.315999999999999</v>
          </cell>
        </row>
        <row r="9">
          <cell r="A9">
            <v>8</v>
          </cell>
          <cell r="B9">
            <v>86</v>
          </cell>
          <cell r="C9" t="str">
            <v>内海 陽翔</v>
          </cell>
          <cell r="D9" t="str">
            <v>FP-3</v>
          </cell>
          <cell r="E9">
            <v>54.994</v>
          </cell>
          <cell r="F9">
            <v>4</v>
          </cell>
          <cell r="G9">
            <v>0.57199999999999995</v>
          </cell>
          <cell r="H9">
            <v>2.4E-2</v>
          </cell>
          <cell r="I9">
            <v>10</v>
          </cell>
          <cell r="J9">
            <v>55.152999999999999</v>
          </cell>
          <cell r="L9">
            <v>708</v>
          </cell>
          <cell r="M9" t="str">
            <v>BS</v>
          </cell>
          <cell r="N9" t="str">
            <v>REDSPEED/YAMAHA</v>
          </cell>
          <cell r="O9" t="str">
            <v>シナジーリンクス</v>
          </cell>
          <cell r="P9">
            <v>0</v>
          </cell>
          <cell r="Q9">
            <v>82.744</v>
          </cell>
          <cell r="R9">
            <v>7.1624884259259254E-3</v>
          </cell>
          <cell r="S9">
            <v>27.762</v>
          </cell>
          <cell r="T9">
            <v>27.577000000000002</v>
          </cell>
        </row>
        <row r="10">
          <cell r="A10">
            <v>9</v>
          </cell>
          <cell r="B10">
            <v>74</v>
          </cell>
          <cell r="C10" t="str">
            <v>宮地 健太朗</v>
          </cell>
          <cell r="D10" t="str">
            <v>FP-3</v>
          </cell>
          <cell r="E10">
            <v>55.043999999999997</v>
          </cell>
          <cell r="F10">
            <v>9</v>
          </cell>
          <cell r="G10">
            <v>0.622</v>
          </cell>
          <cell r="H10">
            <v>0.05</v>
          </cell>
          <cell r="I10">
            <v>9</v>
          </cell>
          <cell r="J10">
            <v>55.177</v>
          </cell>
          <cell r="L10">
            <v>704</v>
          </cell>
          <cell r="M10" t="str">
            <v>BS</v>
          </cell>
          <cell r="N10" t="str">
            <v>INTREPID/YAMAHA</v>
          </cell>
          <cell r="O10" t="str">
            <v>Ash</v>
          </cell>
          <cell r="P10">
            <v>0</v>
          </cell>
          <cell r="Q10">
            <v>82.668000000000006</v>
          </cell>
          <cell r="R10">
            <v>7.172361111111112E-3</v>
          </cell>
          <cell r="S10">
            <v>27.734000000000002</v>
          </cell>
          <cell r="T10">
            <v>27.31</v>
          </cell>
        </row>
        <row r="11">
          <cell r="A11">
            <v>10</v>
          </cell>
          <cell r="B11">
            <v>18</v>
          </cell>
          <cell r="C11" t="str">
            <v>吉田 広樹</v>
          </cell>
          <cell r="D11" t="str">
            <v>FP-3</v>
          </cell>
          <cell r="E11">
            <v>55.063000000000002</v>
          </cell>
          <cell r="F11">
            <v>4</v>
          </cell>
          <cell r="G11">
            <v>0.64100000000000001</v>
          </cell>
          <cell r="H11">
            <v>1.9E-2</v>
          </cell>
          <cell r="I11">
            <v>10</v>
          </cell>
          <cell r="J11">
            <v>55.072000000000003</v>
          </cell>
          <cell r="L11">
            <v>679</v>
          </cell>
          <cell r="M11" t="str">
            <v>BS</v>
          </cell>
          <cell r="N11" t="str">
            <v>Birel ART/YAMAHA</v>
          </cell>
          <cell r="O11" t="str">
            <v>のりものクラブエッフェガーラ</v>
          </cell>
          <cell r="P11">
            <v>0</v>
          </cell>
          <cell r="Q11">
            <v>82.64</v>
          </cell>
          <cell r="R11">
            <v>7.2448495370370375E-3</v>
          </cell>
          <cell r="S11">
            <v>27.952000000000002</v>
          </cell>
          <cell r="T11">
            <v>27.491</v>
          </cell>
        </row>
        <row r="12">
          <cell r="A12">
            <v>11</v>
          </cell>
          <cell r="B12">
            <v>51</v>
          </cell>
          <cell r="C12" t="str">
            <v>宮﨑 琉</v>
          </cell>
          <cell r="D12" t="str">
            <v>FP-3</v>
          </cell>
          <cell r="E12">
            <v>55.08</v>
          </cell>
          <cell r="F12">
            <v>3</v>
          </cell>
          <cell r="G12">
            <v>0.65800000000000003</v>
          </cell>
          <cell r="H12">
            <v>1.7000000000000001E-2</v>
          </cell>
          <cell r="I12">
            <v>10</v>
          </cell>
          <cell r="J12">
            <v>55.228999999999999</v>
          </cell>
          <cell r="L12">
            <v>695</v>
          </cell>
          <cell r="M12" t="str">
            <v>BS</v>
          </cell>
          <cell r="N12" t="str">
            <v>Birel ART/YAMAHA</v>
          </cell>
          <cell r="O12" t="str">
            <v>ASTECH</v>
          </cell>
          <cell r="P12">
            <v>0</v>
          </cell>
          <cell r="Q12">
            <v>82.614000000000004</v>
          </cell>
          <cell r="R12">
            <v>7.1801851851851853E-3</v>
          </cell>
          <cell r="S12">
            <v>27.952999999999999</v>
          </cell>
          <cell r="T12">
            <v>27.363</v>
          </cell>
        </row>
        <row r="13">
          <cell r="A13">
            <v>12</v>
          </cell>
          <cell r="B13">
            <v>54</v>
          </cell>
          <cell r="C13" t="str">
            <v>越路 暢哉</v>
          </cell>
          <cell r="D13" t="str">
            <v>FP-3</v>
          </cell>
          <cell r="E13">
            <v>55.149000000000001</v>
          </cell>
          <cell r="F13">
            <v>5</v>
          </cell>
          <cell r="G13">
            <v>0.72699999999999998</v>
          </cell>
          <cell r="H13">
            <v>6.9000000000000006E-2</v>
          </cell>
          <cell r="I13">
            <v>10</v>
          </cell>
          <cell r="J13">
            <v>55.149000000000001</v>
          </cell>
          <cell r="L13">
            <v>696</v>
          </cell>
          <cell r="M13" t="str">
            <v>BS</v>
          </cell>
          <cell r="N13" t="str">
            <v>REDSPEED/YAMAHA</v>
          </cell>
          <cell r="O13" t="str">
            <v>ONE POINT</v>
          </cell>
          <cell r="P13">
            <v>0</v>
          </cell>
          <cell r="Q13">
            <v>82.510999999999996</v>
          </cell>
          <cell r="R13">
            <v>7.1987037037037037E-3</v>
          </cell>
          <cell r="S13">
            <v>27.776</v>
          </cell>
          <cell r="T13">
            <v>27.373000000000001</v>
          </cell>
        </row>
        <row r="14">
          <cell r="A14">
            <v>13</v>
          </cell>
          <cell r="B14">
            <v>27</v>
          </cell>
          <cell r="C14" t="str">
            <v>舟橋 弘典</v>
          </cell>
          <cell r="D14" t="str">
            <v>FP-3</v>
          </cell>
          <cell r="E14">
            <v>55.161000000000001</v>
          </cell>
          <cell r="F14">
            <v>4</v>
          </cell>
          <cell r="G14">
            <v>0.73899999999999999</v>
          </cell>
          <cell r="H14">
            <v>1.2E-2</v>
          </cell>
          <cell r="I14">
            <v>10</v>
          </cell>
          <cell r="J14">
            <v>55.177</v>
          </cell>
          <cell r="L14">
            <v>685</v>
          </cell>
          <cell r="M14" t="str">
            <v>BS</v>
          </cell>
          <cell r="N14" t="str">
            <v>KOSMIC/YAMAHA</v>
          </cell>
          <cell r="O14" t="str">
            <v>HIRAIPROJECT With Ash</v>
          </cell>
          <cell r="P14">
            <v>0</v>
          </cell>
          <cell r="Q14">
            <v>82.492999999999995</v>
          </cell>
          <cell r="R14">
            <v>7.1631597222222218E-3</v>
          </cell>
          <cell r="S14">
            <v>27.867000000000001</v>
          </cell>
          <cell r="T14">
            <v>27.402000000000001</v>
          </cell>
        </row>
        <row r="15">
          <cell r="A15">
            <v>14</v>
          </cell>
          <cell r="B15">
            <v>20</v>
          </cell>
          <cell r="C15" t="str">
            <v>岸 秀行</v>
          </cell>
          <cell r="D15" t="str">
            <v>FP-3</v>
          </cell>
          <cell r="E15">
            <v>55.223999999999997</v>
          </cell>
          <cell r="F15">
            <v>6</v>
          </cell>
          <cell r="G15">
            <v>0.80200000000000005</v>
          </cell>
          <cell r="H15">
            <v>6.3E-2</v>
          </cell>
          <cell r="I15">
            <v>10</v>
          </cell>
          <cell r="J15">
            <v>55.244999999999997</v>
          </cell>
          <cell r="L15">
            <v>681</v>
          </cell>
          <cell r="M15" t="str">
            <v>BS</v>
          </cell>
          <cell r="N15" t="str">
            <v>KOSMIC/YAMAHA</v>
          </cell>
          <cell r="O15" t="str">
            <v>チームナガオ・大阪鶴見法律事務所</v>
          </cell>
          <cell r="P15">
            <v>0</v>
          </cell>
          <cell r="Q15">
            <v>82.399000000000001</v>
          </cell>
          <cell r="R15">
            <v>7.1978240740740744E-3</v>
          </cell>
          <cell r="S15">
            <v>27.791</v>
          </cell>
          <cell r="T15">
            <v>27.56</v>
          </cell>
        </row>
        <row r="16">
          <cell r="A16">
            <v>15</v>
          </cell>
          <cell r="B16">
            <v>34</v>
          </cell>
          <cell r="C16" t="str">
            <v>増田 貴久</v>
          </cell>
          <cell r="D16" t="str">
            <v>FP-3</v>
          </cell>
          <cell r="E16">
            <v>55.283999999999999</v>
          </cell>
          <cell r="F16">
            <v>4</v>
          </cell>
          <cell r="G16">
            <v>0.86199999999999999</v>
          </cell>
          <cell r="H16">
            <v>0.06</v>
          </cell>
          <cell r="I16">
            <v>9</v>
          </cell>
          <cell r="J16">
            <v>55.295000000000002</v>
          </cell>
          <cell r="L16">
            <v>689</v>
          </cell>
          <cell r="M16" t="str">
            <v>BS</v>
          </cell>
          <cell r="N16" t="str">
            <v>EXPRIT/YAMAHA</v>
          </cell>
          <cell r="O16" t="str">
            <v>LUCE MOTOR SPORTS</v>
          </cell>
          <cell r="P16">
            <v>0</v>
          </cell>
          <cell r="Q16">
            <v>82.31</v>
          </cell>
          <cell r="R16">
            <v>6.5479513888888887E-3</v>
          </cell>
          <cell r="S16">
            <v>27.797999999999998</v>
          </cell>
        </row>
        <row r="17">
          <cell r="A17">
            <v>16</v>
          </cell>
          <cell r="B17">
            <v>40</v>
          </cell>
          <cell r="C17" t="str">
            <v>大槻 直</v>
          </cell>
          <cell r="D17" t="str">
            <v>FP-3</v>
          </cell>
          <cell r="E17">
            <v>55.308</v>
          </cell>
          <cell r="F17">
            <v>4</v>
          </cell>
          <cell r="G17">
            <v>0.88600000000000001</v>
          </cell>
          <cell r="H17">
            <v>2.4E-2</v>
          </cell>
          <cell r="I17">
            <v>10</v>
          </cell>
          <cell r="J17">
            <v>55.311</v>
          </cell>
          <cell r="L17">
            <v>693</v>
          </cell>
          <cell r="M17" t="str">
            <v>BS</v>
          </cell>
          <cell r="N17" t="str">
            <v>TONY KART/YAMAHA</v>
          </cell>
          <cell r="O17" t="str">
            <v>ASH</v>
          </cell>
          <cell r="P17">
            <v>0</v>
          </cell>
          <cell r="Q17">
            <v>82.274000000000001</v>
          </cell>
          <cell r="R17">
            <v>7.1950925925925932E-3</v>
          </cell>
          <cell r="S17">
            <v>27.878</v>
          </cell>
          <cell r="T17">
            <v>27.507000000000001</v>
          </cell>
        </row>
        <row r="18">
          <cell r="A18">
            <v>17</v>
          </cell>
          <cell r="B18">
            <v>78</v>
          </cell>
          <cell r="C18" t="str">
            <v>小林 海璃</v>
          </cell>
          <cell r="D18" t="str">
            <v>FP-3</v>
          </cell>
          <cell r="E18">
            <v>55.320999999999998</v>
          </cell>
          <cell r="F18">
            <v>3</v>
          </cell>
          <cell r="G18">
            <v>0.89900000000000002</v>
          </cell>
          <cell r="H18">
            <v>1.2999999999999999E-2</v>
          </cell>
          <cell r="I18">
            <v>10</v>
          </cell>
          <cell r="J18">
            <v>55.38</v>
          </cell>
          <cell r="L18">
            <v>706</v>
          </cell>
          <cell r="M18" t="str">
            <v>BS</v>
          </cell>
          <cell r="N18" t="str">
            <v>EXPRIT/YAMAHA</v>
          </cell>
          <cell r="O18" t="str">
            <v>ミツサダ PWG RACING</v>
          </cell>
          <cell r="P18">
            <v>0</v>
          </cell>
          <cell r="Q18">
            <v>82.254000000000005</v>
          </cell>
          <cell r="R18">
            <v>7.2811574074074072E-3</v>
          </cell>
          <cell r="S18">
            <v>28.015000000000001</v>
          </cell>
          <cell r="T18">
            <v>27.478999999999999</v>
          </cell>
        </row>
        <row r="19">
          <cell r="A19">
            <v>18</v>
          </cell>
          <cell r="B19">
            <v>36</v>
          </cell>
          <cell r="C19" t="str">
            <v>續木 堂統</v>
          </cell>
          <cell r="D19" t="str">
            <v>FP-3</v>
          </cell>
          <cell r="E19">
            <v>55.393000000000001</v>
          </cell>
          <cell r="F19">
            <v>6</v>
          </cell>
          <cell r="G19">
            <v>0.97099999999999997</v>
          </cell>
          <cell r="H19">
            <v>7.1999999999999995E-2</v>
          </cell>
          <cell r="I19">
            <v>10</v>
          </cell>
          <cell r="J19">
            <v>55.439</v>
          </cell>
          <cell r="L19">
            <v>690</v>
          </cell>
          <cell r="M19" t="str">
            <v>BS</v>
          </cell>
          <cell r="N19" t="str">
            <v>Praga/YAMAHA</v>
          </cell>
          <cell r="O19" t="str">
            <v>ガレージC</v>
          </cell>
          <cell r="P19">
            <v>0</v>
          </cell>
          <cell r="Q19">
            <v>82.147999999999996</v>
          </cell>
          <cell r="R19">
            <v>7.305231481481482E-3</v>
          </cell>
          <cell r="S19">
            <v>28.013000000000002</v>
          </cell>
          <cell r="T19">
            <v>27.498000000000001</v>
          </cell>
        </row>
        <row r="20">
          <cell r="A20">
            <v>19</v>
          </cell>
          <cell r="B20">
            <v>33</v>
          </cell>
          <cell r="C20" t="str">
            <v>田上 龍輝</v>
          </cell>
          <cell r="D20" t="str">
            <v>FP-3</v>
          </cell>
          <cell r="E20" t="str">
            <v>計測できず</v>
          </cell>
          <cell r="F20">
            <v>0</v>
          </cell>
          <cell r="L20">
            <v>688</v>
          </cell>
          <cell r="M20" t="str">
            <v>BS</v>
          </cell>
          <cell r="N20" t="str">
            <v>Birel ART/YAMAHA</v>
          </cell>
          <cell r="O20" t="str">
            <v>チームKBF</v>
          </cell>
          <cell r="P20">
            <v>0</v>
          </cell>
          <cell r="Q20" t="str">
            <v>-</v>
          </cell>
        </row>
      </sheetData>
      <sheetData sheetId="4"/>
      <sheetData sheetId="5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コメント</v>
          </cell>
          <cell r="L1" t="str">
            <v>ポンダー#</v>
          </cell>
          <cell r="M1" t="str">
            <v>Tires</v>
          </cell>
          <cell r="N1" t="str">
            <v>Model/Engine</v>
          </cell>
          <cell r="O1" t="str">
            <v>Team</v>
          </cell>
          <cell r="P1" t="str">
            <v>ポイント</v>
          </cell>
          <cell r="Q1" t="str">
            <v>ベスト平均時速</v>
          </cell>
          <cell r="R1" t="str">
            <v>Total Time</v>
          </cell>
          <cell r="S1" t="str">
            <v>S1</v>
          </cell>
          <cell r="T1" t="str">
            <v>S2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D2" t="str">
            <v>FP-3</v>
          </cell>
          <cell r="E2">
            <v>54.594000000000001</v>
          </cell>
          <cell r="F2">
            <v>4</v>
          </cell>
          <cell r="I2">
            <v>10</v>
          </cell>
          <cell r="J2">
            <v>54.613</v>
          </cell>
          <cell r="L2">
            <v>675</v>
          </cell>
          <cell r="M2" t="str">
            <v>BS</v>
          </cell>
          <cell r="N2" t="str">
            <v>XENON KART/YAMAHA</v>
          </cell>
          <cell r="O2" t="str">
            <v>SPS川口</v>
          </cell>
          <cell r="P2">
            <v>0</v>
          </cell>
          <cell r="Q2">
            <v>83.35</v>
          </cell>
          <cell r="R2">
            <v>7.2173611111111119E-3</v>
          </cell>
          <cell r="S2">
            <v>27.553999999999998</v>
          </cell>
          <cell r="T2">
            <v>27.135000000000002</v>
          </cell>
        </row>
        <row r="3">
          <cell r="A3">
            <v>2</v>
          </cell>
          <cell r="B3">
            <v>11</v>
          </cell>
          <cell r="C3" t="str">
            <v>富下 李央菜</v>
          </cell>
          <cell r="D3" t="str">
            <v>FP-3</v>
          </cell>
          <cell r="E3">
            <v>54.779000000000003</v>
          </cell>
          <cell r="F3">
            <v>9</v>
          </cell>
          <cell r="G3">
            <v>0.185</v>
          </cell>
          <cell r="H3">
            <v>0.185</v>
          </cell>
          <cell r="I3">
            <v>9</v>
          </cell>
          <cell r="J3">
            <v>54.853999999999999</v>
          </cell>
          <cell r="L3">
            <v>673</v>
          </cell>
          <cell r="M3" t="str">
            <v>BS</v>
          </cell>
          <cell r="N3" t="str">
            <v>KOSMIC/YAMAHA</v>
          </cell>
          <cell r="O3" t="str">
            <v>Formula Blue TKC</v>
          </cell>
          <cell r="P3">
            <v>0</v>
          </cell>
          <cell r="Q3">
            <v>83.067999999999998</v>
          </cell>
          <cell r="R3">
            <v>7.2535300925925918E-3</v>
          </cell>
          <cell r="S3">
            <v>27.614999999999998</v>
          </cell>
          <cell r="T3">
            <v>27.164000000000001</v>
          </cell>
        </row>
        <row r="4">
          <cell r="A4">
            <v>3</v>
          </cell>
          <cell r="B4">
            <v>31</v>
          </cell>
          <cell r="C4" t="str">
            <v>飛田 陽宏</v>
          </cell>
          <cell r="D4" t="str">
            <v>FP-3</v>
          </cell>
          <cell r="E4">
            <v>54.811999999999998</v>
          </cell>
          <cell r="F4">
            <v>9</v>
          </cell>
          <cell r="G4">
            <v>0.218</v>
          </cell>
          <cell r="H4">
            <v>3.3000000000000002E-2</v>
          </cell>
          <cell r="I4">
            <v>10</v>
          </cell>
          <cell r="J4">
            <v>54.872</v>
          </cell>
          <cell r="L4">
            <v>687</v>
          </cell>
          <cell r="M4" t="str">
            <v>BS</v>
          </cell>
          <cell r="N4" t="str">
            <v>TONY KART/YAMAHA</v>
          </cell>
          <cell r="O4" t="str">
            <v>TBT RT with まえだ眼科</v>
          </cell>
          <cell r="P4">
            <v>0</v>
          </cell>
          <cell r="Q4">
            <v>83.018000000000001</v>
          </cell>
          <cell r="R4">
            <v>7.3908333333333326E-3</v>
          </cell>
          <cell r="S4">
            <v>27.751000000000001</v>
          </cell>
          <cell r="T4">
            <v>27.202000000000002</v>
          </cell>
        </row>
        <row r="5">
          <cell r="A5">
            <v>4</v>
          </cell>
          <cell r="B5">
            <v>17</v>
          </cell>
          <cell r="C5" t="str">
            <v>坂 裕之</v>
          </cell>
          <cell r="D5" t="str">
            <v>FP-3</v>
          </cell>
          <cell r="E5">
            <v>54.877000000000002</v>
          </cell>
          <cell r="F5">
            <v>4</v>
          </cell>
          <cell r="G5">
            <v>0.28299999999999997</v>
          </cell>
          <cell r="H5">
            <v>6.5000000000000002E-2</v>
          </cell>
          <cell r="I5">
            <v>10</v>
          </cell>
          <cell r="J5">
            <v>54.881999999999998</v>
          </cell>
          <cell r="L5">
            <v>678</v>
          </cell>
          <cell r="M5" t="str">
            <v>BS</v>
          </cell>
          <cell r="N5" t="str">
            <v>SWF/YAMAHA</v>
          </cell>
          <cell r="O5" t="str">
            <v>のりものクラブTIGRE</v>
          </cell>
          <cell r="P5">
            <v>0</v>
          </cell>
          <cell r="Q5">
            <v>82.92</v>
          </cell>
          <cell r="R5">
            <v>7.1810648148148146E-3</v>
          </cell>
          <cell r="S5">
            <v>27.616</v>
          </cell>
          <cell r="T5">
            <v>27.277000000000001</v>
          </cell>
        </row>
        <row r="6">
          <cell r="A6">
            <v>5</v>
          </cell>
          <cell r="B6">
            <v>61</v>
          </cell>
          <cell r="C6" t="str">
            <v>寺島 知毅</v>
          </cell>
          <cell r="D6" t="str">
            <v>FP-3</v>
          </cell>
          <cell r="E6">
            <v>54.878999999999998</v>
          </cell>
          <cell r="F6">
            <v>4</v>
          </cell>
          <cell r="G6">
            <v>0.28499999999999998</v>
          </cell>
          <cell r="H6">
            <v>2E-3</v>
          </cell>
          <cell r="I6">
            <v>7</v>
          </cell>
          <cell r="J6">
            <v>55.06</v>
          </cell>
          <cell r="L6">
            <v>700</v>
          </cell>
          <cell r="M6" t="str">
            <v>BS</v>
          </cell>
          <cell r="N6" t="str">
            <v>TONY KART/YAMAHA</v>
          </cell>
          <cell r="O6" t="str">
            <v>松本レーシング</v>
          </cell>
          <cell r="P6">
            <v>0</v>
          </cell>
          <cell r="Q6">
            <v>82.917000000000002</v>
          </cell>
          <cell r="R6">
            <v>7.2280092592592595E-3</v>
          </cell>
          <cell r="S6">
            <v>27.776</v>
          </cell>
          <cell r="T6">
            <v>27.295000000000002</v>
          </cell>
        </row>
        <row r="7">
          <cell r="A7">
            <v>6</v>
          </cell>
          <cell r="B7">
            <v>19</v>
          </cell>
          <cell r="C7" t="str">
            <v>蒲生 尚弥</v>
          </cell>
          <cell r="D7" t="str">
            <v>FP-3</v>
          </cell>
          <cell r="E7">
            <v>54.945999999999998</v>
          </cell>
          <cell r="F7">
            <v>7</v>
          </cell>
          <cell r="G7">
            <v>0.35199999999999998</v>
          </cell>
          <cell r="H7">
            <v>6.7000000000000004E-2</v>
          </cell>
          <cell r="I7">
            <v>10</v>
          </cell>
          <cell r="J7">
            <v>54.988</v>
          </cell>
          <cell r="L7">
            <v>680</v>
          </cell>
          <cell r="M7" t="str">
            <v>BS</v>
          </cell>
          <cell r="N7" t="str">
            <v>CL/YAMAHA</v>
          </cell>
          <cell r="O7" t="str">
            <v>のりものクラブTIGRE</v>
          </cell>
          <cell r="P7">
            <v>0</v>
          </cell>
          <cell r="Q7">
            <v>82.816000000000003</v>
          </cell>
          <cell r="R7">
            <v>7.2204861111111115E-3</v>
          </cell>
          <cell r="S7">
            <v>27.812999999999999</v>
          </cell>
          <cell r="T7">
            <v>27.977</v>
          </cell>
        </row>
        <row r="8">
          <cell r="A8">
            <v>7</v>
          </cell>
          <cell r="B8">
            <v>64</v>
          </cell>
          <cell r="C8" t="str">
            <v>角田 侑進</v>
          </cell>
          <cell r="D8" t="str">
            <v>FP-3</v>
          </cell>
          <cell r="E8">
            <v>55.021000000000001</v>
          </cell>
          <cell r="F8">
            <v>10</v>
          </cell>
          <cell r="G8">
            <v>0.42699999999999999</v>
          </cell>
          <cell r="H8">
            <v>7.4999999999999997E-2</v>
          </cell>
          <cell r="I8">
            <v>10</v>
          </cell>
          <cell r="J8">
            <v>55.097999999999999</v>
          </cell>
          <cell r="L8">
            <v>701</v>
          </cell>
          <cell r="M8" t="str">
            <v>BS</v>
          </cell>
          <cell r="N8" t="str">
            <v>KOSMIC/YAMAHA</v>
          </cell>
          <cell r="O8" t="str">
            <v>HRT</v>
          </cell>
          <cell r="P8">
            <v>0</v>
          </cell>
          <cell r="Q8">
            <v>82.703000000000003</v>
          </cell>
          <cell r="R8">
            <v>7.1787847222222227E-3</v>
          </cell>
          <cell r="S8">
            <v>27.768999999999998</v>
          </cell>
          <cell r="T8">
            <v>27.251999999999999</v>
          </cell>
        </row>
        <row r="9">
          <cell r="A9">
            <v>8</v>
          </cell>
          <cell r="B9">
            <v>55</v>
          </cell>
          <cell r="C9" t="str">
            <v>大井 偉史</v>
          </cell>
          <cell r="D9" t="str">
            <v>FP-3</v>
          </cell>
          <cell r="E9">
            <v>55.064999999999998</v>
          </cell>
          <cell r="F9">
            <v>7</v>
          </cell>
          <cell r="G9">
            <v>0.47099999999999997</v>
          </cell>
          <cell r="H9">
            <v>4.3999999999999997E-2</v>
          </cell>
          <cell r="I9">
            <v>9</v>
          </cell>
          <cell r="J9">
            <v>55.073</v>
          </cell>
          <cell r="L9">
            <v>697</v>
          </cell>
          <cell r="M9" t="str">
            <v>BS</v>
          </cell>
          <cell r="N9" t="str">
            <v>GILLARD TG17/YAMAHA</v>
          </cell>
          <cell r="O9" t="str">
            <v>Vifonte with Ash</v>
          </cell>
          <cell r="P9">
            <v>0</v>
          </cell>
          <cell r="Q9">
            <v>82.637</v>
          </cell>
          <cell r="R9">
            <v>7.1090046296296309E-3</v>
          </cell>
        </row>
        <row r="10">
          <cell r="A10">
            <v>9</v>
          </cell>
          <cell r="B10">
            <v>37</v>
          </cell>
          <cell r="C10" t="str">
            <v>佐藤 琉葵</v>
          </cell>
          <cell r="D10" t="str">
            <v>FP-3</v>
          </cell>
          <cell r="E10">
            <v>55.079000000000001</v>
          </cell>
          <cell r="F10">
            <v>2</v>
          </cell>
          <cell r="G10">
            <v>0.48499999999999999</v>
          </cell>
          <cell r="H10">
            <v>1.4E-2</v>
          </cell>
          <cell r="I10">
            <v>10</v>
          </cell>
          <cell r="J10">
            <v>55.137</v>
          </cell>
          <cell r="L10">
            <v>691</v>
          </cell>
          <cell r="M10" t="str">
            <v>BS</v>
          </cell>
          <cell r="N10" t="str">
            <v>LN KART/YAMAHA</v>
          </cell>
          <cell r="O10" t="str">
            <v>DSM</v>
          </cell>
          <cell r="P10">
            <v>0</v>
          </cell>
          <cell r="Q10">
            <v>82.616</v>
          </cell>
          <cell r="R10">
            <v>7.2261805555555551E-3</v>
          </cell>
          <cell r="S10">
            <v>27.86</v>
          </cell>
          <cell r="T10">
            <v>27.510999999999999</v>
          </cell>
        </row>
        <row r="11">
          <cell r="A11">
            <v>10</v>
          </cell>
          <cell r="B11">
            <v>44</v>
          </cell>
          <cell r="C11" t="str">
            <v>中村 海斗</v>
          </cell>
          <cell r="D11" t="str">
            <v>FP-3</v>
          </cell>
          <cell r="E11">
            <v>55.085999999999999</v>
          </cell>
          <cell r="F11">
            <v>5</v>
          </cell>
          <cell r="G11">
            <v>0.49199999999999999</v>
          </cell>
          <cell r="H11">
            <v>7.0000000000000001E-3</v>
          </cell>
          <cell r="I11">
            <v>9</v>
          </cell>
          <cell r="J11">
            <v>55.128999999999998</v>
          </cell>
          <cell r="L11">
            <v>694</v>
          </cell>
          <cell r="M11" t="str">
            <v>BS</v>
          </cell>
          <cell r="N11" t="str">
            <v>TONY KART/YAMAHA</v>
          </cell>
          <cell r="O11" t="str">
            <v>TEAM NAGAO</v>
          </cell>
          <cell r="P11">
            <v>0</v>
          </cell>
          <cell r="Q11">
            <v>82.605000000000004</v>
          </cell>
          <cell r="R11">
            <v>7.2484259259259264E-3</v>
          </cell>
          <cell r="S11">
            <v>27.829000000000001</v>
          </cell>
          <cell r="T11">
            <v>27.356999999999999</v>
          </cell>
        </row>
        <row r="12">
          <cell r="A12">
            <v>11</v>
          </cell>
          <cell r="B12">
            <v>13</v>
          </cell>
          <cell r="C12" t="str">
            <v>向田 一聡</v>
          </cell>
          <cell r="D12" t="str">
            <v>FP-3</v>
          </cell>
          <cell r="E12">
            <v>55.140999999999998</v>
          </cell>
          <cell r="F12">
            <v>2</v>
          </cell>
          <cell r="G12">
            <v>0.54700000000000004</v>
          </cell>
          <cell r="H12">
            <v>5.5E-2</v>
          </cell>
          <cell r="I12">
            <v>10</v>
          </cell>
          <cell r="J12">
            <v>55.395000000000003</v>
          </cell>
          <cell r="L12">
            <v>674</v>
          </cell>
          <cell r="M12" t="str">
            <v>BS</v>
          </cell>
          <cell r="N12" t="str">
            <v>KOSMIC/YAMAHA</v>
          </cell>
          <cell r="O12" t="str">
            <v>SLT.RT    ANT</v>
          </cell>
          <cell r="P12">
            <v>0</v>
          </cell>
          <cell r="Q12">
            <v>82.522999999999996</v>
          </cell>
          <cell r="R12">
            <v>7.2223379629629625E-3</v>
          </cell>
          <cell r="S12">
            <v>27.954999999999998</v>
          </cell>
          <cell r="T12">
            <v>28.209</v>
          </cell>
        </row>
        <row r="13">
          <cell r="A13">
            <v>12</v>
          </cell>
          <cell r="B13">
            <v>10</v>
          </cell>
          <cell r="C13" t="str">
            <v>大越 武</v>
          </cell>
          <cell r="D13" t="str">
            <v>FP-3</v>
          </cell>
          <cell r="E13">
            <v>55.192999999999998</v>
          </cell>
          <cell r="F13">
            <v>9</v>
          </cell>
          <cell r="G13">
            <v>0.59899999999999998</v>
          </cell>
          <cell r="H13">
            <v>5.1999999999999998E-2</v>
          </cell>
          <cell r="I13">
            <v>10</v>
          </cell>
          <cell r="J13">
            <v>55.22</v>
          </cell>
          <cell r="L13">
            <v>672</v>
          </cell>
          <cell r="M13" t="str">
            <v>BS</v>
          </cell>
          <cell r="N13" t="str">
            <v>TONY KART/YAMAHA</v>
          </cell>
          <cell r="O13" t="str">
            <v>BEMAX RACING</v>
          </cell>
          <cell r="P13">
            <v>0</v>
          </cell>
          <cell r="Q13">
            <v>82.444999999999993</v>
          </cell>
          <cell r="R13">
            <v>7.3556250000000002E-3</v>
          </cell>
          <cell r="S13">
            <v>27.914000000000001</v>
          </cell>
          <cell r="T13">
            <v>27.315999999999999</v>
          </cell>
        </row>
        <row r="14">
          <cell r="A14">
            <v>13</v>
          </cell>
          <cell r="B14">
            <v>96</v>
          </cell>
          <cell r="C14" t="str">
            <v>大野 弘志</v>
          </cell>
          <cell r="D14" t="str">
            <v>FP-3</v>
          </cell>
          <cell r="E14">
            <v>55.27</v>
          </cell>
          <cell r="F14">
            <v>5</v>
          </cell>
          <cell r="G14">
            <v>0.67600000000000005</v>
          </cell>
          <cell r="H14">
            <v>7.6999999999999999E-2</v>
          </cell>
          <cell r="I14">
            <v>10</v>
          </cell>
          <cell r="J14">
            <v>55.34</v>
          </cell>
          <cell r="L14">
            <v>709</v>
          </cell>
          <cell r="M14" t="str">
            <v>BS</v>
          </cell>
          <cell r="N14" t="str">
            <v>EXPRIT/YAMAHA</v>
          </cell>
          <cell r="O14" t="str">
            <v>SLT.RT/Team BONJIN</v>
          </cell>
          <cell r="P14">
            <v>0</v>
          </cell>
          <cell r="Q14">
            <v>82.33</v>
          </cell>
          <cell r="R14">
            <v>7.2379166666666659E-3</v>
          </cell>
          <cell r="S14">
            <v>29.960999999999999</v>
          </cell>
          <cell r="T14">
            <v>27.460999999999999</v>
          </cell>
        </row>
        <row r="15">
          <cell r="A15">
            <v>14</v>
          </cell>
          <cell r="B15">
            <v>71</v>
          </cell>
          <cell r="C15" t="str">
            <v>上田 優季</v>
          </cell>
          <cell r="D15" t="str">
            <v>FP-3</v>
          </cell>
          <cell r="E15">
            <v>55.396000000000001</v>
          </cell>
          <cell r="F15">
            <v>6</v>
          </cell>
          <cell r="G15">
            <v>0.80200000000000005</v>
          </cell>
          <cell r="H15">
            <v>0.126</v>
          </cell>
          <cell r="I15">
            <v>8</v>
          </cell>
          <cell r="J15">
            <v>55.542000000000002</v>
          </cell>
          <cell r="L15">
            <v>702</v>
          </cell>
          <cell r="M15" t="str">
            <v>BS</v>
          </cell>
          <cell r="N15" t="str">
            <v>CL/YAMAHA</v>
          </cell>
          <cell r="O15" t="str">
            <v>カートガレージクラッシュメイト</v>
          </cell>
          <cell r="P15">
            <v>0</v>
          </cell>
          <cell r="Q15">
            <v>82.143000000000001</v>
          </cell>
          <cell r="R15">
            <v>6.4865972222222226E-3</v>
          </cell>
          <cell r="S15">
            <v>28.157</v>
          </cell>
        </row>
        <row r="16">
          <cell r="A16">
            <v>15</v>
          </cell>
          <cell r="B16">
            <v>58</v>
          </cell>
          <cell r="C16" t="str">
            <v>江崎 昭彦</v>
          </cell>
          <cell r="D16" t="str">
            <v>FP-3</v>
          </cell>
          <cell r="E16">
            <v>55.587000000000003</v>
          </cell>
          <cell r="F16">
            <v>10</v>
          </cell>
          <cell r="G16">
            <v>0.99299999999999999</v>
          </cell>
          <cell r="H16">
            <v>0.191</v>
          </cell>
          <cell r="I16">
            <v>10</v>
          </cell>
          <cell r="J16">
            <v>55.634999999999998</v>
          </cell>
          <cell r="L16">
            <v>699</v>
          </cell>
          <cell r="M16" t="str">
            <v>BS</v>
          </cell>
          <cell r="N16" t="str">
            <v>KOSMIC/YAMAHA</v>
          </cell>
          <cell r="O16" t="str">
            <v>Ash</v>
          </cell>
          <cell r="P16">
            <v>0</v>
          </cell>
          <cell r="Q16">
            <v>81.861000000000004</v>
          </cell>
          <cell r="R16">
            <v>7.2727314814814816E-3</v>
          </cell>
          <cell r="S16">
            <v>28.013999999999999</v>
          </cell>
          <cell r="T16">
            <v>27.573</v>
          </cell>
        </row>
        <row r="17">
          <cell r="A17">
            <v>16</v>
          </cell>
          <cell r="B17">
            <v>72</v>
          </cell>
          <cell r="C17" t="str">
            <v>小野 大地</v>
          </cell>
          <cell r="D17" t="str">
            <v>FP-3</v>
          </cell>
          <cell r="E17">
            <v>55.591000000000001</v>
          </cell>
          <cell r="F17">
            <v>6</v>
          </cell>
          <cell r="G17">
            <v>0.997</v>
          </cell>
          <cell r="H17">
            <v>4.0000000000000001E-3</v>
          </cell>
          <cell r="I17">
            <v>10</v>
          </cell>
          <cell r="J17">
            <v>55.695999999999998</v>
          </cell>
          <cell r="L17">
            <v>703</v>
          </cell>
          <cell r="M17" t="str">
            <v>BS</v>
          </cell>
          <cell r="N17" t="str">
            <v>KOSMIC/YAMAHA</v>
          </cell>
          <cell r="O17" t="str">
            <v>チームTKC</v>
          </cell>
          <cell r="P17">
            <v>0</v>
          </cell>
          <cell r="Q17">
            <v>81.855000000000004</v>
          </cell>
          <cell r="R17">
            <v>7.2353009259259263E-3</v>
          </cell>
          <cell r="S17">
            <v>28.324999999999999</v>
          </cell>
          <cell r="T17">
            <v>27.597000000000001</v>
          </cell>
        </row>
        <row r="18">
          <cell r="A18">
            <v>17</v>
          </cell>
          <cell r="B18">
            <v>57</v>
          </cell>
          <cell r="C18" t="str">
            <v>米林 慶晃</v>
          </cell>
          <cell r="D18" t="str">
            <v>FP-3</v>
          </cell>
          <cell r="E18">
            <v>55.682000000000002</v>
          </cell>
          <cell r="F18">
            <v>6</v>
          </cell>
          <cell r="G18">
            <v>1.0880000000000001</v>
          </cell>
          <cell r="H18">
            <v>9.0999999999999998E-2</v>
          </cell>
          <cell r="I18">
            <v>10</v>
          </cell>
          <cell r="J18">
            <v>55.896999999999998</v>
          </cell>
          <cell r="L18">
            <v>698</v>
          </cell>
          <cell r="M18" t="str">
            <v>BS</v>
          </cell>
          <cell r="N18" t="str">
            <v>EXPRIT/YAMAHA</v>
          </cell>
          <cell r="O18" t="str">
            <v>REON RACING TEAM</v>
          </cell>
          <cell r="P18">
            <v>0</v>
          </cell>
          <cell r="Q18">
            <v>81.721000000000004</v>
          </cell>
          <cell r="R18">
            <v>7.2415046296296299E-3</v>
          </cell>
          <cell r="S18">
            <v>28.434999999999999</v>
          </cell>
          <cell r="T18">
            <v>27.878</v>
          </cell>
        </row>
        <row r="19">
          <cell r="A19">
            <v>18</v>
          </cell>
          <cell r="B19">
            <v>84</v>
          </cell>
          <cell r="C19" t="str">
            <v>林 零仁</v>
          </cell>
          <cell r="D19" t="str">
            <v>FP-3</v>
          </cell>
          <cell r="E19">
            <v>55.838000000000001</v>
          </cell>
          <cell r="F19">
            <v>3</v>
          </cell>
          <cell r="G19">
            <v>1.244</v>
          </cell>
          <cell r="H19">
            <v>0.156</v>
          </cell>
          <cell r="I19">
            <v>8</v>
          </cell>
          <cell r="J19">
            <v>55.904000000000003</v>
          </cell>
          <cell r="L19">
            <v>707</v>
          </cell>
          <cell r="M19" t="str">
            <v>BS</v>
          </cell>
          <cell r="N19" t="str">
            <v>EXPRIT/YAMAHA</v>
          </cell>
          <cell r="O19" t="str">
            <v>ONE  POINT</v>
          </cell>
          <cell r="P19">
            <v>0</v>
          </cell>
          <cell r="Q19">
            <v>81.492999999999995</v>
          </cell>
          <cell r="R19">
            <v>7.1232986111111106E-3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15</v>
          </cell>
          <cell r="C2" t="str">
            <v>髙田 陽大</v>
          </cell>
          <cell r="D2" t="str">
            <v>FP-3</v>
          </cell>
          <cell r="E2">
            <v>54.776000000000003</v>
          </cell>
          <cell r="F2">
            <v>10</v>
          </cell>
          <cell r="I2">
            <v>10</v>
          </cell>
          <cell r="J2">
            <v>54.831000000000003</v>
          </cell>
          <cell r="K2">
            <v>676</v>
          </cell>
          <cell r="L2" t="str">
            <v>BS</v>
          </cell>
          <cell r="M2" t="str">
            <v>Birel ART/YAMAHA</v>
          </cell>
          <cell r="N2" t="str">
            <v>Super Racing Junkie!</v>
          </cell>
          <cell r="O2">
            <v>83.072999999999993</v>
          </cell>
        </row>
        <row r="3">
          <cell r="A3">
            <v>2</v>
          </cell>
          <cell r="B3">
            <v>47</v>
          </cell>
          <cell r="C3" t="str">
            <v>大島 良介</v>
          </cell>
          <cell r="D3" t="str">
            <v>FP-3</v>
          </cell>
          <cell r="E3">
            <v>54.905999999999999</v>
          </cell>
          <cell r="F3">
            <v>4</v>
          </cell>
          <cell r="G3">
            <v>0.13</v>
          </cell>
          <cell r="H3">
            <v>0.13</v>
          </cell>
          <cell r="I3">
            <v>8</v>
          </cell>
          <cell r="J3">
            <v>54.96</v>
          </cell>
          <cell r="K3">
            <v>671</v>
          </cell>
          <cell r="L3" t="str">
            <v>BS</v>
          </cell>
          <cell r="M3" t="str">
            <v>TONY KART/YAMAHA</v>
          </cell>
          <cell r="N3" t="str">
            <v>RS-1</v>
          </cell>
          <cell r="O3">
            <v>82.876000000000005</v>
          </cell>
        </row>
        <row r="4">
          <cell r="A4">
            <v>3</v>
          </cell>
          <cell r="B4">
            <v>18</v>
          </cell>
          <cell r="C4" t="str">
            <v>吉田 広樹</v>
          </cell>
          <cell r="D4" t="str">
            <v>FP-3</v>
          </cell>
          <cell r="E4">
            <v>54.966000000000001</v>
          </cell>
          <cell r="F4">
            <v>4</v>
          </cell>
          <cell r="G4">
            <v>0.19</v>
          </cell>
          <cell r="H4">
            <v>0.06</v>
          </cell>
          <cell r="I4">
            <v>10</v>
          </cell>
          <cell r="J4">
            <v>55.131</v>
          </cell>
          <cell r="K4">
            <v>679</v>
          </cell>
          <cell r="L4" t="str">
            <v>BS</v>
          </cell>
          <cell r="M4" t="str">
            <v>Birel ART/YAMAHA</v>
          </cell>
          <cell r="N4" t="str">
            <v>のりものクラブエッフェガーラ</v>
          </cell>
          <cell r="O4">
            <v>82.786000000000001</v>
          </cell>
        </row>
        <row r="5">
          <cell r="A5">
            <v>4</v>
          </cell>
          <cell r="B5">
            <v>30</v>
          </cell>
          <cell r="C5" t="str">
            <v>久富 圭</v>
          </cell>
          <cell r="D5" t="str">
            <v>FP-3</v>
          </cell>
          <cell r="E5">
            <v>54.97</v>
          </cell>
          <cell r="F5">
            <v>8</v>
          </cell>
          <cell r="G5">
            <v>0.19400000000000001</v>
          </cell>
          <cell r="H5">
            <v>4.0000000000000001E-3</v>
          </cell>
          <cell r="I5">
            <v>10</v>
          </cell>
          <cell r="J5">
            <v>54.999000000000002</v>
          </cell>
          <cell r="K5">
            <v>686</v>
          </cell>
          <cell r="L5" t="str">
            <v>BS</v>
          </cell>
          <cell r="M5" t="str">
            <v>TONY KART/YAMAHA</v>
          </cell>
          <cell r="N5" t="str">
            <v>Formula　Blue　Ash</v>
          </cell>
          <cell r="O5">
            <v>82.78</v>
          </cell>
        </row>
        <row r="6">
          <cell r="A6">
            <v>5</v>
          </cell>
          <cell r="B6">
            <v>51</v>
          </cell>
          <cell r="C6" t="str">
            <v>宮﨑 琉</v>
          </cell>
          <cell r="D6" t="str">
            <v>FP-3</v>
          </cell>
          <cell r="E6">
            <v>54.99</v>
          </cell>
          <cell r="F6">
            <v>7</v>
          </cell>
          <cell r="G6">
            <v>0.214</v>
          </cell>
          <cell r="H6">
            <v>0.02</v>
          </cell>
          <cell r="I6">
            <v>10</v>
          </cell>
          <cell r="J6">
            <v>55.15</v>
          </cell>
          <cell r="K6">
            <v>695</v>
          </cell>
          <cell r="L6" t="str">
            <v>BS</v>
          </cell>
          <cell r="M6" t="str">
            <v>Birel ART/YAMAHA</v>
          </cell>
          <cell r="N6" t="str">
            <v>ASTECH</v>
          </cell>
          <cell r="O6">
            <v>82.75</v>
          </cell>
        </row>
        <row r="7">
          <cell r="A7">
            <v>6</v>
          </cell>
          <cell r="B7">
            <v>25</v>
          </cell>
          <cell r="C7" t="str">
            <v>鈴木 恵武</v>
          </cell>
          <cell r="D7" t="str">
            <v>FP-3</v>
          </cell>
          <cell r="E7">
            <v>55.026000000000003</v>
          </cell>
          <cell r="F7">
            <v>5</v>
          </cell>
          <cell r="G7">
            <v>0.25</v>
          </cell>
          <cell r="H7">
            <v>3.5999999999999997E-2</v>
          </cell>
          <cell r="I7">
            <v>10</v>
          </cell>
          <cell r="J7">
            <v>55.094000000000001</v>
          </cell>
          <cell r="K7">
            <v>684</v>
          </cell>
          <cell r="L7" t="str">
            <v>BS</v>
          </cell>
          <cell r="M7" t="str">
            <v>KOSMIC/YAMAHA</v>
          </cell>
          <cell r="N7" t="str">
            <v>Formula Blue 増田スピード</v>
          </cell>
          <cell r="O7">
            <v>82.694999999999993</v>
          </cell>
        </row>
        <row r="8">
          <cell r="A8">
            <v>7</v>
          </cell>
          <cell r="B8">
            <v>27</v>
          </cell>
          <cell r="C8" t="str">
            <v>舟橋 弘典</v>
          </cell>
          <cell r="D8" t="str">
            <v>FP-3</v>
          </cell>
          <cell r="E8">
            <v>55.088999999999999</v>
          </cell>
          <cell r="F8">
            <v>10</v>
          </cell>
          <cell r="G8">
            <v>0.313</v>
          </cell>
          <cell r="H8">
            <v>6.3E-2</v>
          </cell>
          <cell r="I8">
            <v>10</v>
          </cell>
          <cell r="J8">
            <v>55.116</v>
          </cell>
          <cell r="K8">
            <v>685</v>
          </cell>
          <cell r="L8" t="str">
            <v>BS</v>
          </cell>
          <cell r="M8" t="str">
            <v>KOSMIC/YAMAHA</v>
          </cell>
          <cell r="N8" t="str">
            <v>HIRAIPROJECT With Ash</v>
          </cell>
          <cell r="O8">
            <v>82.600999999999999</v>
          </cell>
        </row>
        <row r="9">
          <cell r="A9">
            <v>8</v>
          </cell>
          <cell r="B9">
            <v>22</v>
          </cell>
          <cell r="C9" t="str">
            <v>酒井 翔太</v>
          </cell>
          <cell r="D9" t="str">
            <v>FP-3</v>
          </cell>
          <cell r="E9">
            <v>55.095999999999997</v>
          </cell>
          <cell r="F9">
            <v>9</v>
          </cell>
          <cell r="G9">
            <v>0.32</v>
          </cell>
          <cell r="H9">
            <v>7.0000000000000001E-3</v>
          </cell>
          <cell r="I9">
            <v>10</v>
          </cell>
          <cell r="J9">
            <v>55.238999999999997</v>
          </cell>
          <cell r="K9">
            <v>683</v>
          </cell>
          <cell r="L9" t="str">
            <v>BS</v>
          </cell>
          <cell r="M9" t="str">
            <v>TONY KART/YAMAHA</v>
          </cell>
          <cell r="N9" t="str">
            <v>FIRST GARAGE BEMAX</v>
          </cell>
          <cell r="O9">
            <v>82.59</v>
          </cell>
        </row>
        <row r="10">
          <cell r="A10">
            <v>9</v>
          </cell>
          <cell r="B10">
            <v>78</v>
          </cell>
          <cell r="C10" t="str">
            <v>小林 海璃</v>
          </cell>
          <cell r="D10" t="str">
            <v>FP-3</v>
          </cell>
          <cell r="E10">
            <v>55.210999999999999</v>
          </cell>
          <cell r="F10">
            <v>4</v>
          </cell>
          <cell r="G10">
            <v>0.435</v>
          </cell>
          <cell r="H10">
            <v>0.115</v>
          </cell>
          <cell r="I10">
            <v>10</v>
          </cell>
          <cell r="J10">
            <v>55.225000000000001</v>
          </cell>
          <cell r="K10">
            <v>706</v>
          </cell>
          <cell r="L10" t="str">
            <v>BS</v>
          </cell>
          <cell r="M10" t="str">
            <v>EXPRIT/YAMAHA</v>
          </cell>
          <cell r="N10" t="str">
            <v>ミツサダ PWG RACING</v>
          </cell>
          <cell r="O10">
            <v>82.418000000000006</v>
          </cell>
        </row>
        <row r="11">
          <cell r="A11">
            <v>10</v>
          </cell>
          <cell r="B11">
            <v>40</v>
          </cell>
          <cell r="C11" t="str">
            <v>大槻 直</v>
          </cell>
          <cell r="D11" t="str">
            <v>FP-3</v>
          </cell>
          <cell r="E11">
            <v>55.222000000000001</v>
          </cell>
          <cell r="F11">
            <v>4</v>
          </cell>
          <cell r="G11">
            <v>0.44600000000000001</v>
          </cell>
          <cell r="H11">
            <v>1.0999999999999999E-2</v>
          </cell>
          <cell r="I11">
            <v>9</v>
          </cell>
          <cell r="J11">
            <v>55.298999999999999</v>
          </cell>
          <cell r="K11">
            <v>693</v>
          </cell>
          <cell r="L11" t="str">
            <v>BS</v>
          </cell>
          <cell r="M11" t="str">
            <v>TONY KART/YAMAHA</v>
          </cell>
          <cell r="N11" t="str">
            <v>ASH</v>
          </cell>
          <cell r="O11">
            <v>82.402000000000001</v>
          </cell>
        </row>
        <row r="12">
          <cell r="A12">
            <v>11</v>
          </cell>
          <cell r="B12">
            <v>33</v>
          </cell>
          <cell r="C12" t="str">
            <v>田上 龍輝</v>
          </cell>
          <cell r="D12" t="str">
            <v>FP-3</v>
          </cell>
          <cell r="E12">
            <v>55.256999999999998</v>
          </cell>
          <cell r="F12">
            <v>10</v>
          </cell>
          <cell r="G12">
            <v>0.48099999999999998</v>
          </cell>
          <cell r="H12">
            <v>3.5000000000000003E-2</v>
          </cell>
          <cell r="I12">
            <v>10</v>
          </cell>
          <cell r="J12">
            <v>55.341000000000001</v>
          </cell>
          <cell r="K12">
            <v>688</v>
          </cell>
          <cell r="L12" t="str">
            <v>BS</v>
          </cell>
          <cell r="M12" t="str">
            <v>Birel ART/YAMAHA</v>
          </cell>
          <cell r="N12" t="str">
            <v>チームKBF</v>
          </cell>
          <cell r="O12">
            <v>82.35</v>
          </cell>
        </row>
        <row r="13">
          <cell r="A13">
            <v>12</v>
          </cell>
          <cell r="B13">
            <v>74</v>
          </cell>
          <cell r="C13" t="str">
            <v>宮地 健太朗</v>
          </cell>
          <cell r="D13" t="str">
            <v>FP-3</v>
          </cell>
          <cell r="E13">
            <v>55.302</v>
          </cell>
          <cell r="F13">
            <v>7</v>
          </cell>
          <cell r="G13">
            <v>0.52600000000000002</v>
          </cell>
          <cell r="H13">
            <v>4.4999999999999998E-2</v>
          </cell>
          <cell r="I13">
            <v>7</v>
          </cell>
          <cell r="J13">
            <v>55.459000000000003</v>
          </cell>
          <cell r="K13">
            <v>704</v>
          </cell>
          <cell r="L13" t="str">
            <v>BS</v>
          </cell>
          <cell r="M13" t="str">
            <v>INTREPID/YAMAHA</v>
          </cell>
          <cell r="N13" t="str">
            <v>Ash</v>
          </cell>
          <cell r="O13">
            <v>82.283000000000001</v>
          </cell>
        </row>
        <row r="14">
          <cell r="A14">
            <v>13</v>
          </cell>
          <cell r="B14">
            <v>86</v>
          </cell>
          <cell r="C14" t="str">
            <v>内海 陽翔</v>
          </cell>
          <cell r="D14" t="str">
            <v>FP-3</v>
          </cell>
          <cell r="E14">
            <v>55.414000000000001</v>
          </cell>
          <cell r="F14">
            <v>5</v>
          </cell>
          <cell r="G14">
            <v>0.63800000000000001</v>
          </cell>
          <cell r="H14">
            <v>0.112</v>
          </cell>
          <cell r="I14">
            <v>6</v>
          </cell>
          <cell r="J14">
            <v>55.481999999999999</v>
          </cell>
          <cell r="K14">
            <v>708</v>
          </cell>
          <cell r="L14" t="str">
            <v>BS</v>
          </cell>
          <cell r="M14" t="str">
            <v>REDSPEED/YAMAHA</v>
          </cell>
          <cell r="N14" t="str">
            <v>シナジーリンクス</v>
          </cell>
          <cell r="O14">
            <v>82.116</v>
          </cell>
        </row>
        <row r="15">
          <cell r="A15">
            <v>14</v>
          </cell>
          <cell r="B15">
            <v>21</v>
          </cell>
          <cell r="C15" t="str">
            <v>森川 貴光</v>
          </cell>
          <cell r="D15" t="str">
            <v>FP-3</v>
          </cell>
          <cell r="E15">
            <v>55.427999999999997</v>
          </cell>
          <cell r="F15">
            <v>4</v>
          </cell>
          <cell r="G15">
            <v>0.65200000000000002</v>
          </cell>
          <cell r="H15">
            <v>1.4E-2</v>
          </cell>
          <cell r="I15">
            <v>6</v>
          </cell>
          <cell r="J15">
            <v>55.49</v>
          </cell>
          <cell r="K15">
            <v>682</v>
          </cell>
          <cell r="L15" t="str">
            <v>BS</v>
          </cell>
          <cell r="M15" t="str">
            <v>KOSMIC/YAMAHA</v>
          </cell>
          <cell r="N15" t="str">
            <v>HIRAI PROJECT with Ash</v>
          </cell>
          <cell r="O15">
            <v>82.096000000000004</v>
          </cell>
        </row>
        <row r="16">
          <cell r="A16">
            <v>15</v>
          </cell>
          <cell r="B16">
            <v>20</v>
          </cell>
          <cell r="C16" t="str">
            <v>岸 秀行</v>
          </cell>
          <cell r="D16" t="str">
            <v>FP-3</v>
          </cell>
          <cell r="E16">
            <v>55.51</v>
          </cell>
          <cell r="F16">
            <v>10</v>
          </cell>
          <cell r="G16">
            <v>0.73399999999999999</v>
          </cell>
          <cell r="H16">
            <v>8.2000000000000003E-2</v>
          </cell>
          <cell r="I16">
            <v>10</v>
          </cell>
          <cell r="J16">
            <v>55.524999999999999</v>
          </cell>
          <cell r="K16">
            <v>681</v>
          </cell>
          <cell r="L16" t="str">
            <v>BS</v>
          </cell>
          <cell r="M16" t="str">
            <v>KOSMIC/YAMAHA</v>
          </cell>
          <cell r="N16" t="str">
            <v>チームナガオ・大阪鶴見法律事務所</v>
          </cell>
          <cell r="O16">
            <v>81.974000000000004</v>
          </cell>
        </row>
        <row r="17">
          <cell r="A17">
            <v>16</v>
          </cell>
          <cell r="B17">
            <v>16</v>
          </cell>
          <cell r="C17" t="str">
            <v>佐藤 こころ</v>
          </cell>
          <cell r="D17" t="str">
            <v>FP-3</v>
          </cell>
          <cell r="E17">
            <v>55.530999999999999</v>
          </cell>
          <cell r="F17">
            <v>6</v>
          </cell>
          <cell r="G17">
            <v>0.755</v>
          </cell>
          <cell r="H17">
            <v>2.1000000000000001E-2</v>
          </cell>
          <cell r="I17">
            <v>7</v>
          </cell>
          <cell r="J17">
            <v>55.540999999999997</v>
          </cell>
          <cell r="K17">
            <v>677</v>
          </cell>
          <cell r="L17" t="str">
            <v>BS</v>
          </cell>
          <cell r="M17" t="str">
            <v>EXPRIT/YAMAHA</v>
          </cell>
          <cell r="N17" t="str">
            <v>チームナガオ</v>
          </cell>
          <cell r="O17">
            <v>81.942999999999998</v>
          </cell>
        </row>
        <row r="18">
          <cell r="A18">
            <v>17</v>
          </cell>
          <cell r="B18">
            <v>34</v>
          </cell>
          <cell r="C18" t="str">
            <v>増田 貴久</v>
          </cell>
          <cell r="D18" t="str">
            <v>FP-3</v>
          </cell>
          <cell r="E18">
            <v>55.564</v>
          </cell>
          <cell r="F18">
            <v>6</v>
          </cell>
          <cell r="G18">
            <v>0.78800000000000003</v>
          </cell>
          <cell r="H18">
            <v>3.3000000000000002E-2</v>
          </cell>
          <cell r="I18">
            <v>7</v>
          </cell>
          <cell r="J18">
            <v>55.6</v>
          </cell>
          <cell r="K18">
            <v>689</v>
          </cell>
          <cell r="L18" t="str">
            <v>BS</v>
          </cell>
          <cell r="M18" t="str">
            <v>EXPRIT/YAMAHA</v>
          </cell>
          <cell r="N18" t="str">
            <v>LUCE MOTOR SPORTS</v>
          </cell>
          <cell r="O18">
            <v>81.894999999999996</v>
          </cell>
        </row>
        <row r="19">
          <cell r="A19">
            <v>18</v>
          </cell>
          <cell r="B19">
            <v>54</v>
          </cell>
          <cell r="C19" t="str">
            <v>越路 暢哉</v>
          </cell>
          <cell r="D19" t="str">
            <v>FP-3</v>
          </cell>
          <cell r="E19">
            <v>55.753</v>
          </cell>
          <cell r="F19">
            <v>6</v>
          </cell>
          <cell r="G19">
            <v>0.97699999999999998</v>
          </cell>
          <cell r="H19">
            <v>0.189</v>
          </cell>
          <cell r="I19">
            <v>6</v>
          </cell>
          <cell r="J19">
            <v>56.348999999999997</v>
          </cell>
          <cell r="K19">
            <v>696</v>
          </cell>
          <cell r="L19" t="str">
            <v>BS</v>
          </cell>
          <cell r="M19" t="str">
            <v>REDSPEED/YAMAHA</v>
          </cell>
          <cell r="N19" t="str">
            <v>ONE POINT</v>
          </cell>
          <cell r="O19">
            <v>81.617000000000004</v>
          </cell>
        </row>
        <row r="20">
          <cell r="A20">
            <v>19</v>
          </cell>
          <cell r="B20">
            <v>36</v>
          </cell>
          <cell r="C20" t="str">
            <v>續木 堂統</v>
          </cell>
          <cell r="D20" t="str">
            <v>FP-3</v>
          </cell>
          <cell r="E20">
            <v>55.823</v>
          </cell>
          <cell r="F20">
            <v>10</v>
          </cell>
          <cell r="G20">
            <v>1.0469999999999999</v>
          </cell>
          <cell r="H20">
            <v>7.0000000000000007E-2</v>
          </cell>
          <cell r="I20">
            <v>10</v>
          </cell>
          <cell r="J20">
            <v>55.829000000000001</v>
          </cell>
          <cell r="K20">
            <v>690</v>
          </cell>
          <cell r="L20" t="str">
            <v>BS</v>
          </cell>
          <cell r="M20" t="str">
            <v>Praga/YAMAHA</v>
          </cell>
          <cell r="N20" t="str">
            <v>ガレージC</v>
          </cell>
          <cell r="O20">
            <v>81.515000000000001</v>
          </cell>
        </row>
      </sheetData>
      <sheetData sheetId="15"/>
      <sheetData sheetId="1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31</v>
          </cell>
          <cell r="C2" t="str">
            <v>飛田 陽宏</v>
          </cell>
          <cell r="D2" t="str">
            <v>FP-3</v>
          </cell>
          <cell r="E2">
            <v>54.703000000000003</v>
          </cell>
          <cell r="F2">
            <v>6</v>
          </cell>
          <cell r="I2">
            <v>7</v>
          </cell>
          <cell r="J2">
            <v>54.834000000000003</v>
          </cell>
          <cell r="K2">
            <v>687</v>
          </cell>
          <cell r="L2" t="str">
            <v>BS</v>
          </cell>
          <cell r="M2" t="str">
            <v>TONY KART/YAMAHA</v>
          </cell>
          <cell r="N2" t="str">
            <v>TBT RT with まえだ眼科</v>
          </cell>
          <cell r="O2">
            <v>83.183999999999997</v>
          </cell>
        </row>
        <row r="3">
          <cell r="A3">
            <v>2</v>
          </cell>
          <cell r="B3">
            <v>61</v>
          </cell>
          <cell r="C3" t="str">
            <v>寺島 知毅</v>
          </cell>
          <cell r="D3" t="str">
            <v>FP-3</v>
          </cell>
          <cell r="E3">
            <v>54.780999999999999</v>
          </cell>
          <cell r="F3">
            <v>7</v>
          </cell>
          <cell r="G3">
            <v>7.8E-2</v>
          </cell>
          <cell r="H3">
            <v>7.8E-2</v>
          </cell>
          <cell r="I3">
            <v>10</v>
          </cell>
          <cell r="J3">
            <v>54.914999999999999</v>
          </cell>
          <cell r="K3">
            <v>700</v>
          </cell>
          <cell r="L3" t="str">
            <v>BS</v>
          </cell>
          <cell r="M3" t="str">
            <v>TONY KART/YAMAHA</v>
          </cell>
          <cell r="N3" t="str">
            <v>松本レーシング</v>
          </cell>
          <cell r="O3">
            <v>83.064999999999998</v>
          </cell>
        </row>
        <row r="4">
          <cell r="A4">
            <v>3</v>
          </cell>
          <cell r="B4">
            <v>14</v>
          </cell>
          <cell r="C4" t="str">
            <v>春日 龍之介</v>
          </cell>
          <cell r="D4" t="str">
            <v>FP-3</v>
          </cell>
          <cell r="E4">
            <v>54.847999999999999</v>
          </cell>
          <cell r="F4">
            <v>7</v>
          </cell>
          <cell r="G4">
            <v>0.14499999999999999</v>
          </cell>
          <cell r="H4">
            <v>6.7000000000000004E-2</v>
          </cell>
          <cell r="I4">
            <v>7</v>
          </cell>
          <cell r="J4">
            <v>54.863999999999997</v>
          </cell>
          <cell r="K4">
            <v>675</v>
          </cell>
          <cell r="L4" t="str">
            <v>BS</v>
          </cell>
          <cell r="M4" t="str">
            <v>XENON KART/YAMAHA</v>
          </cell>
          <cell r="N4" t="str">
            <v>SPS川口</v>
          </cell>
          <cell r="O4">
            <v>82.963999999999999</v>
          </cell>
        </row>
        <row r="5">
          <cell r="A5">
            <v>4</v>
          </cell>
          <cell r="B5">
            <v>11</v>
          </cell>
          <cell r="C5" t="str">
            <v>富下 李央菜</v>
          </cell>
          <cell r="D5" t="str">
            <v>FP-3</v>
          </cell>
          <cell r="E5">
            <v>54.917000000000002</v>
          </cell>
          <cell r="F5">
            <v>8</v>
          </cell>
          <cell r="G5">
            <v>0.214</v>
          </cell>
          <cell r="H5">
            <v>6.9000000000000006E-2</v>
          </cell>
          <cell r="I5">
            <v>10</v>
          </cell>
          <cell r="J5">
            <v>54.923999999999999</v>
          </cell>
          <cell r="K5">
            <v>673</v>
          </cell>
          <cell r="L5" t="str">
            <v>BS</v>
          </cell>
          <cell r="M5" t="str">
            <v>KOSMIC/YAMAHA</v>
          </cell>
          <cell r="N5" t="str">
            <v>Formula Blue TKC</v>
          </cell>
          <cell r="O5">
            <v>82.86</v>
          </cell>
        </row>
        <row r="6">
          <cell r="A6">
            <v>5</v>
          </cell>
          <cell r="B6">
            <v>10</v>
          </cell>
          <cell r="C6" t="str">
            <v>大越 武</v>
          </cell>
          <cell r="D6" t="str">
            <v>FP-3</v>
          </cell>
          <cell r="E6">
            <v>54.978999999999999</v>
          </cell>
          <cell r="F6">
            <v>10</v>
          </cell>
          <cell r="G6">
            <v>0.27600000000000002</v>
          </cell>
          <cell r="H6">
            <v>6.2E-2</v>
          </cell>
          <cell r="I6">
            <v>10</v>
          </cell>
          <cell r="J6">
            <v>55.015000000000001</v>
          </cell>
          <cell r="K6">
            <v>672</v>
          </cell>
          <cell r="L6" t="str">
            <v>BS</v>
          </cell>
          <cell r="M6" t="str">
            <v>TONY KART/YAMAHA</v>
          </cell>
          <cell r="N6" t="str">
            <v>BEMAX RACING</v>
          </cell>
          <cell r="O6">
            <v>82.766000000000005</v>
          </cell>
        </row>
        <row r="7">
          <cell r="A7">
            <v>6</v>
          </cell>
          <cell r="B7">
            <v>19</v>
          </cell>
          <cell r="C7" t="str">
            <v>蒲生 尚弥</v>
          </cell>
          <cell r="D7" t="str">
            <v>FP-3</v>
          </cell>
          <cell r="E7">
            <v>55.030999999999999</v>
          </cell>
          <cell r="F7">
            <v>7</v>
          </cell>
          <cell r="G7">
            <v>0.32800000000000001</v>
          </cell>
          <cell r="H7">
            <v>5.1999999999999998E-2</v>
          </cell>
          <cell r="I7">
            <v>10</v>
          </cell>
          <cell r="J7">
            <v>55.125999999999998</v>
          </cell>
          <cell r="K7">
            <v>680</v>
          </cell>
          <cell r="L7" t="str">
            <v>BS</v>
          </cell>
          <cell r="M7" t="str">
            <v>CL/YAMAHA</v>
          </cell>
          <cell r="N7" t="str">
            <v>のりものクラブTIGRE</v>
          </cell>
          <cell r="O7">
            <v>82.688000000000002</v>
          </cell>
        </row>
        <row r="8">
          <cell r="A8">
            <v>7</v>
          </cell>
          <cell r="B8">
            <v>55</v>
          </cell>
          <cell r="C8" t="str">
            <v>大井 偉史</v>
          </cell>
          <cell r="D8" t="str">
            <v>FP-3</v>
          </cell>
          <cell r="E8">
            <v>55.064</v>
          </cell>
          <cell r="F8">
            <v>8</v>
          </cell>
          <cell r="G8">
            <v>0.36099999999999999</v>
          </cell>
          <cell r="H8">
            <v>3.3000000000000002E-2</v>
          </cell>
          <cell r="I8">
            <v>10</v>
          </cell>
          <cell r="J8">
            <v>55.140999999999998</v>
          </cell>
          <cell r="K8">
            <v>697</v>
          </cell>
          <cell r="L8" t="str">
            <v>BS</v>
          </cell>
          <cell r="M8" t="str">
            <v>GILLARD TG17/YAMAHA</v>
          </cell>
          <cell r="N8" t="str">
            <v>Vifonte with Ash</v>
          </cell>
          <cell r="O8">
            <v>82.638000000000005</v>
          </cell>
        </row>
        <row r="9">
          <cell r="A9">
            <v>8</v>
          </cell>
          <cell r="B9">
            <v>17</v>
          </cell>
          <cell r="C9" t="str">
            <v>坂 裕之</v>
          </cell>
          <cell r="D9" t="str">
            <v>FP-3</v>
          </cell>
          <cell r="E9">
            <v>55.154000000000003</v>
          </cell>
          <cell r="F9">
            <v>7</v>
          </cell>
          <cell r="G9">
            <v>0.45100000000000001</v>
          </cell>
          <cell r="H9">
            <v>0.09</v>
          </cell>
          <cell r="I9">
            <v>10</v>
          </cell>
          <cell r="J9">
            <v>55.231000000000002</v>
          </cell>
          <cell r="K9">
            <v>678</v>
          </cell>
          <cell r="L9" t="str">
            <v>BS</v>
          </cell>
          <cell r="M9" t="str">
            <v>SWF/YAMAHA</v>
          </cell>
          <cell r="N9" t="str">
            <v>のりものクラブTIGRE</v>
          </cell>
          <cell r="O9">
            <v>82.504000000000005</v>
          </cell>
        </row>
        <row r="10">
          <cell r="A10">
            <v>9</v>
          </cell>
          <cell r="B10">
            <v>44</v>
          </cell>
          <cell r="C10" t="str">
            <v>中村 海斗</v>
          </cell>
          <cell r="D10" t="str">
            <v>FP-3</v>
          </cell>
          <cell r="E10">
            <v>55.179000000000002</v>
          </cell>
          <cell r="F10">
            <v>4</v>
          </cell>
          <cell r="G10">
            <v>0.47599999999999998</v>
          </cell>
          <cell r="H10">
            <v>2.5000000000000001E-2</v>
          </cell>
          <cell r="I10">
            <v>7</v>
          </cell>
          <cell r="J10">
            <v>55.210999999999999</v>
          </cell>
          <cell r="K10">
            <v>694</v>
          </cell>
          <cell r="L10" t="str">
            <v>BS</v>
          </cell>
          <cell r="M10" t="str">
            <v>TONY KART/YAMAHA</v>
          </cell>
          <cell r="N10" t="str">
            <v>TEAM NAGAO</v>
          </cell>
          <cell r="O10">
            <v>82.465999999999994</v>
          </cell>
        </row>
        <row r="11">
          <cell r="A11">
            <v>10</v>
          </cell>
          <cell r="B11">
            <v>72</v>
          </cell>
          <cell r="C11" t="str">
            <v>小野 大地</v>
          </cell>
          <cell r="D11" t="str">
            <v>FP-3</v>
          </cell>
          <cell r="E11">
            <v>55.195</v>
          </cell>
          <cell r="F11">
            <v>6</v>
          </cell>
          <cell r="G11">
            <v>0.49199999999999999</v>
          </cell>
          <cell r="H11">
            <v>1.6E-2</v>
          </cell>
          <cell r="I11">
            <v>10</v>
          </cell>
          <cell r="J11">
            <v>55.252000000000002</v>
          </cell>
          <cell r="K11">
            <v>703</v>
          </cell>
          <cell r="L11" t="str">
            <v>BS</v>
          </cell>
          <cell r="M11" t="str">
            <v>KOSMIC/YAMAHA</v>
          </cell>
          <cell r="N11" t="str">
            <v>チームTKC</v>
          </cell>
          <cell r="O11">
            <v>82.441999999999993</v>
          </cell>
        </row>
        <row r="12">
          <cell r="A12">
            <v>11</v>
          </cell>
          <cell r="B12">
            <v>64</v>
          </cell>
          <cell r="C12" t="str">
            <v>角田 侑進</v>
          </cell>
          <cell r="D12" t="str">
            <v>FP-3</v>
          </cell>
          <cell r="E12">
            <v>55.281999999999996</v>
          </cell>
          <cell r="F12">
            <v>9</v>
          </cell>
          <cell r="G12">
            <v>0.57899999999999996</v>
          </cell>
          <cell r="H12">
            <v>8.6999999999999994E-2</v>
          </cell>
          <cell r="I12">
            <v>10</v>
          </cell>
          <cell r="J12">
            <v>55.302</v>
          </cell>
          <cell r="K12">
            <v>701</v>
          </cell>
          <cell r="L12" t="str">
            <v>BS</v>
          </cell>
          <cell r="M12" t="str">
            <v>KOSMIC/YAMAHA</v>
          </cell>
          <cell r="N12" t="str">
            <v>HRT</v>
          </cell>
          <cell r="O12">
            <v>82.313000000000002</v>
          </cell>
        </row>
        <row r="13">
          <cell r="A13">
            <v>12</v>
          </cell>
          <cell r="B13">
            <v>71</v>
          </cell>
          <cell r="C13" t="str">
            <v>上田 優季</v>
          </cell>
          <cell r="D13" t="str">
            <v>FP-3</v>
          </cell>
          <cell r="E13">
            <v>55.308</v>
          </cell>
          <cell r="F13">
            <v>8</v>
          </cell>
          <cell r="G13">
            <v>0.60499999999999998</v>
          </cell>
          <cell r="H13">
            <v>2.5999999999999999E-2</v>
          </cell>
          <cell r="I13">
            <v>10</v>
          </cell>
          <cell r="J13">
            <v>55.328000000000003</v>
          </cell>
          <cell r="K13">
            <v>702</v>
          </cell>
          <cell r="L13" t="str">
            <v>BS</v>
          </cell>
          <cell r="M13" t="str">
            <v>CL/YAMAHA</v>
          </cell>
          <cell r="N13" t="str">
            <v>カートガレージクラッシュメイト</v>
          </cell>
          <cell r="O13">
            <v>82.274000000000001</v>
          </cell>
        </row>
        <row r="14">
          <cell r="A14">
            <v>13</v>
          </cell>
          <cell r="B14">
            <v>57</v>
          </cell>
          <cell r="C14" t="str">
            <v>米林 慶晃</v>
          </cell>
          <cell r="D14" t="str">
            <v>FP-3</v>
          </cell>
          <cell r="E14">
            <v>55.314</v>
          </cell>
          <cell r="F14">
            <v>7</v>
          </cell>
          <cell r="G14">
            <v>0.61099999999999999</v>
          </cell>
          <cell r="H14">
            <v>6.0000000000000001E-3</v>
          </cell>
          <cell r="I14">
            <v>10</v>
          </cell>
          <cell r="J14">
            <v>55.322000000000003</v>
          </cell>
          <cell r="K14">
            <v>698</v>
          </cell>
          <cell r="L14" t="str">
            <v>BS</v>
          </cell>
          <cell r="M14" t="str">
            <v>EXPRIT/YAMAHA</v>
          </cell>
          <cell r="N14" t="str">
            <v>REON RACING TEAM</v>
          </cell>
          <cell r="O14">
            <v>82.265000000000001</v>
          </cell>
        </row>
        <row r="15">
          <cell r="A15">
            <v>14</v>
          </cell>
          <cell r="B15">
            <v>13</v>
          </cell>
          <cell r="C15" t="str">
            <v>向田 一聡</v>
          </cell>
          <cell r="D15" t="str">
            <v>FP-3</v>
          </cell>
          <cell r="E15">
            <v>55.326999999999998</v>
          </cell>
          <cell r="F15">
            <v>10</v>
          </cell>
          <cell r="G15">
            <v>0.624</v>
          </cell>
          <cell r="H15">
            <v>1.2999999999999999E-2</v>
          </cell>
          <cell r="I15">
            <v>10</v>
          </cell>
          <cell r="J15">
            <v>55.328000000000003</v>
          </cell>
          <cell r="K15">
            <v>674</v>
          </cell>
          <cell r="L15" t="str">
            <v>BS</v>
          </cell>
          <cell r="M15" t="str">
            <v>KOSMIC/YAMAHA</v>
          </cell>
          <cell r="N15" t="str">
            <v>SLT.RT    ANT</v>
          </cell>
          <cell r="O15">
            <v>82.245999999999995</v>
          </cell>
        </row>
        <row r="16">
          <cell r="A16">
            <v>15</v>
          </cell>
          <cell r="B16">
            <v>37</v>
          </cell>
          <cell r="C16" t="str">
            <v>佐藤 琉葵</v>
          </cell>
          <cell r="D16" t="str">
            <v>FP-3</v>
          </cell>
          <cell r="E16">
            <v>55.369</v>
          </cell>
          <cell r="F16">
            <v>3</v>
          </cell>
          <cell r="G16">
            <v>0.66600000000000004</v>
          </cell>
          <cell r="H16">
            <v>4.2000000000000003E-2</v>
          </cell>
          <cell r="I16">
            <v>10</v>
          </cell>
          <cell r="J16">
            <v>55.487000000000002</v>
          </cell>
          <cell r="K16">
            <v>691</v>
          </cell>
          <cell r="L16" t="str">
            <v>BS</v>
          </cell>
          <cell r="M16" t="str">
            <v>LN KART/YAMAHA</v>
          </cell>
          <cell r="N16" t="str">
            <v>DSM</v>
          </cell>
          <cell r="O16">
            <v>82.183000000000007</v>
          </cell>
        </row>
        <row r="17">
          <cell r="A17">
            <v>16</v>
          </cell>
          <cell r="B17">
            <v>96</v>
          </cell>
          <cell r="C17" t="str">
            <v>大野 弘志</v>
          </cell>
          <cell r="D17" t="str">
            <v>FP-3</v>
          </cell>
          <cell r="E17">
            <v>55.551000000000002</v>
          </cell>
          <cell r="F17">
            <v>10</v>
          </cell>
          <cell r="G17">
            <v>0.84799999999999998</v>
          </cell>
          <cell r="H17">
            <v>0.182</v>
          </cell>
          <cell r="I17">
            <v>10</v>
          </cell>
          <cell r="J17">
            <v>55.6</v>
          </cell>
          <cell r="K17">
            <v>709</v>
          </cell>
          <cell r="L17" t="str">
            <v>BS</v>
          </cell>
          <cell r="M17" t="str">
            <v>EXPRIT/YAMAHA</v>
          </cell>
          <cell r="N17" t="str">
            <v>SLT.RT/Team BONJIN</v>
          </cell>
          <cell r="O17">
            <v>81.914000000000001</v>
          </cell>
        </row>
        <row r="18">
          <cell r="A18">
            <v>17</v>
          </cell>
          <cell r="B18">
            <v>58</v>
          </cell>
          <cell r="C18" t="str">
            <v>江崎 昭彦</v>
          </cell>
          <cell r="D18" t="str">
            <v>FP-3</v>
          </cell>
          <cell r="E18">
            <v>55.996000000000002</v>
          </cell>
          <cell r="F18">
            <v>10</v>
          </cell>
          <cell r="G18">
            <v>1.2929999999999999</v>
          </cell>
          <cell r="H18">
            <v>0.44500000000000001</v>
          </cell>
          <cell r="I18">
            <v>10</v>
          </cell>
          <cell r="J18">
            <v>56.064</v>
          </cell>
          <cell r="K18">
            <v>699</v>
          </cell>
          <cell r="L18" t="str">
            <v>BS</v>
          </cell>
          <cell r="M18" t="str">
            <v>KOSMIC/YAMAHA</v>
          </cell>
          <cell r="N18" t="str">
            <v>Ash</v>
          </cell>
          <cell r="O18">
            <v>81.263000000000005</v>
          </cell>
        </row>
        <row r="19">
          <cell r="A19">
            <v>18</v>
          </cell>
          <cell r="B19">
            <v>84</v>
          </cell>
          <cell r="C19" t="str">
            <v>林 零仁</v>
          </cell>
          <cell r="D19" t="str">
            <v>FP-3</v>
          </cell>
          <cell r="E19">
            <v>56.018000000000001</v>
          </cell>
          <cell r="F19">
            <v>4</v>
          </cell>
          <cell r="G19">
            <v>1.3149999999999999</v>
          </cell>
          <cell r="H19">
            <v>2.1999999999999999E-2</v>
          </cell>
          <cell r="I19">
            <v>7</v>
          </cell>
          <cell r="J19">
            <v>56.082000000000001</v>
          </cell>
          <cell r="K19">
            <v>707</v>
          </cell>
          <cell r="L19" t="str">
            <v>BS</v>
          </cell>
          <cell r="M19" t="str">
            <v>EXPRIT/YAMAHA</v>
          </cell>
          <cell r="N19" t="str">
            <v>ONE  POINT</v>
          </cell>
          <cell r="O19">
            <v>81.230999999999995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tabSelected="1" workbookViewId="0">
      <selection activeCell="A35" sqref="A35:D35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7"/>
      <c r="B6" s="6"/>
      <c r="C6" s="6"/>
      <c r="D6" s="6"/>
      <c r="E6" s="6"/>
      <c r="F6" s="6"/>
      <c r="G6" s="6"/>
      <c r="J6" s="56">
        <v>44877</v>
      </c>
      <c r="K6" s="56"/>
      <c r="L6" s="55" t="s">
        <v>26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4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3" t="s">
        <v>25</v>
      </c>
      <c r="K7" s="53" t="s">
        <v>30</v>
      </c>
      <c r="L7" s="51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3" t="s">
        <v>23</v>
      </c>
      <c r="K8" s="52" t="s">
        <v>22</v>
      </c>
      <c r="L8" s="51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50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9" t="s">
        <v>21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8" t="s">
        <v>36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2"/>
      <c r="B11" s="22" t="s">
        <v>8</v>
      </c>
      <c r="C11" s="22" t="s">
        <v>19</v>
      </c>
      <c r="D11" s="22" t="s">
        <v>18</v>
      </c>
      <c r="E11" s="4" t="s">
        <v>17</v>
      </c>
      <c r="F11" s="22" t="s">
        <v>5</v>
      </c>
      <c r="G11" s="22" t="s">
        <v>16</v>
      </c>
      <c r="H11" s="22" t="s">
        <v>15</v>
      </c>
      <c r="I11" s="46">
        <f>VLOOKUP(A9,[1]コースレコード!$A:$G,3,FALSE)</f>
        <v>55.036999999999999</v>
      </c>
      <c r="J11" s="22" t="s">
        <v>14</v>
      </c>
      <c r="K11" s="22" t="s">
        <v>13</v>
      </c>
      <c r="L11" s="6"/>
      <c r="M11" s="6"/>
      <c r="N11" s="4"/>
      <c r="O11" s="4"/>
      <c r="P11" s="5" t="s">
        <v>12</v>
      </c>
      <c r="Q11" s="5"/>
      <c r="R11" s="5" t="s">
        <v>35</v>
      </c>
      <c r="S11" s="5" t="s">
        <v>10</v>
      </c>
      <c r="T11" s="4"/>
      <c r="U11" s="4"/>
    </row>
    <row r="12" spans="1:21" ht="12.75" x14ac:dyDescent="0.15">
      <c r="A12" s="42" t="s">
        <v>9</v>
      </c>
      <c r="B12" s="42" t="s">
        <v>8</v>
      </c>
      <c r="C12" s="42"/>
      <c r="D12" s="45" t="s">
        <v>7</v>
      </c>
      <c r="E12" s="45" t="s">
        <v>6</v>
      </c>
      <c r="F12" s="42" t="s">
        <v>5</v>
      </c>
      <c r="G12" s="44" t="s">
        <v>4</v>
      </c>
      <c r="H12" s="42" t="s">
        <v>3</v>
      </c>
      <c r="I12" s="43"/>
      <c r="J12" s="42" t="s">
        <v>2</v>
      </c>
      <c r="K12" s="42" t="s">
        <v>1</v>
      </c>
      <c r="L12" s="42" t="s">
        <v>0</v>
      </c>
      <c r="M12" s="41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9">
        <v>1</v>
      </c>
      <c r="B13" s="38">
        <f>IFERROR(INDEX('[1]12日_公式練習①-結果表（貼付）'!A2:$Z$50,MATCH($A13,'[1]12日_公式練習①-結果表（貼付）'!A2:$A$50,0),MATCH('12日_公式練習①-結果表'!B$11,'[1]12日_公式練習①-結果表（貼付）'!$1:$1,0)),"")</f>
        <v>25</v>
      </c>
      <c r="C13" s="37"/>
      <c r="D13" s="36" t="str">
        <f>IFERROR(INDEX('[1]12日_公式練習①-結果表（貼付）'!$A:$Z,MATCH($B13,'[1]12日_公式練習①-結果表（貼付）'!$B:$B,0),MATCH('12日_公式練習①-結果表'!D$11,'[1]12日_公式練習①-結果表（貼付）'!$1:$1,0)),"")</f>
        <v>鈴木 恵武</v>
      </c>
      <c r="E13" s="35" t="str">
        <f>IFERROR(INDEX('[1]12日_公式練習①-結果表（貼付）'!$A:$Z,MATCH($B13,'[1]12日_公式練習①-結果表（貼付）'!$B:$B,0),MATCH('12日_公式練習①-結果表'!E$11,'[1]12日_公式練習①-結果表（貼付）'!$1:$1,0)),"")</f>
        <v>KOSMIC/YAMAHA</v>
      </c>
      <c r="F13" s="34" t="str">
        <f>IFERROR(INDEX('[1]12日_公式練習①-結果表（貼付）'!$A:$Z,MATCH($B13,'[1]12日_公式練習①-結果表（貼付）'!$B:$B,0),MATCH('12日_公式練習①-結果表'!F$11,'[1]12日_公式練習①-結果表（貼付）'!$1:$1,0)),"")</f>
        <v>Formula Blue 増田スピード</v>
      </c>
      <c r="G13" s="33" t="str">
        <f>IFERROR(INDEX('[1]12日_公式練習①-結果表（貼付）'!$A:$Z,MATCH($B13,'[1]12日_公式練習①-結果表（貼付）'!$B:$B,0),MATCH('12日_公式練習①-結果表'!G$11,'[1]12日_公式練習①-結果表（貼付）'!$1:$1,0)),"")</f>
        <v>BS</v>
      </c>
      <c r="H13" s="32">
        <f>IFERROR(INDEX('[1]12日_公式練習①-結果表（貼付）'!$A:$Z,MATCH($B13,'[1]12日_公式練習①-結果表（貼付）'!$B:$B,0),MATCH('12日_公式練習①-結果表'!H$11,'[1]12日_公式練習①-結果表（貼付）'!$1:$1,0)),"")</f>
        <v>54.421999999999997</v>
      </c>
      <c r="I13" s="31"/>
      <c r="J13" s="29" t="str">
        <f>ROUND(INDEX('[1]12日_公式練習①-結果表（貼付）'!$A:$Z,MATCH($B13,'[1]12日_公式練習①-結果表（貼付）'!$B:$B,0),MATCH("ベスト平均時速",'[1]12日_公式練習①-結果表（貼付）'!$1:$1,0)),2)&amp;"km/h"</f>
        <v>83.61km/h</v>
      </c>
      <c r="K13" s="29"/>
      <c r="L13" s="29" t="str">
        <f>IF(A13="DNS","",IF(A13="DQ","",IFERROR(INDEX('[1]12日_公式練習①-結果表（貼付）'!$A:$Z,MATCH($B13,'[1]12日_公式練習①-結果表（貼付）'!$B:$B,0),MATCH("In Lap",'[1]12日_公式練習①-結果表（貼付）'!$1:$1,0))&amp;"/"&amp;INDEX('[1]12日_公式練習①-結果表（貼付）'!$A:$Z,MATCH($B13,'[1]12日_公式練習①-結果表（貼付）'!$B:$B,0),MATCH("Laps",'[1]12日_公式練習①-結果表（貼付）'!$1:$1,0)),"")))</f>
        <v>5/10</v>
      </c>
      <c r="M13" s="40"/>
      <c r="N13" s="4"/>
      <c r="O13" s="4"/>
      <c r="P13" s="5" t="str">
        <f>IF(IFERROR(INDEX('[1]12日_公式練習①-結果表（貼付）'!$A:$Z,MATCH($B13,'[1]12日_公式練習①-結果表（貼付）'!$B:$B,0),MATCH(P$11,'[1]12日_公式練習①-結果表（貼付）'!$1:$1,0)),"")=0,"",IFERROR(INDEX('[1]12日_公式練習①-結果表（貼付）'!$A:$Z,MATCH($B13,'[1]12日_公式練習①-結果表（貼付）'!$B:$B,0),MATCH(P$11,'[1]12日_公式練習①-結果表（貼付）'!$1:$1,0)),""))</f>
        <v/>
      </c>
      <c r="Q13" s="5" t="str">
        <f>IF(P13="","",COUNTIF($P$13:P13,"&lt;&gt;"&amp;""))</f>
        <v/>
      </c>
      <c r="R13" s="5" t="str">
        <f>IFERROR(RANK(Q13,$Q$13:$Q$46,1),"")</f>
        <v/>
      </c>
      <c r="S13" s="5" t="str">
        <f>IF(IFERROR(INDEX('[1]12日_公式練習①-結果表（貼付）'!$A:$Z,MATCH($A13,'[1]12日_公式練習①-結果表（貼付）'!$A:$A,0),MATCH(S$11,'[1]12日_公式練習①-結果表（貼付）'!$1:$1,0)),"")=0,"",IFERROR(INDEX('[1]12日_公式練習①-結果表（貼付）'!$A:$Z,MATCH($A13,'[1]12日_公式練習①-結果表（貼付）'!$A:$A,0),MATCH(S$11,'[1]12日_公式練習①-結果表（貼付）'!$1:$1,0)),""))</f>
        <v/>
      </c>
      <c r="T13" s="4"/>
      <c r="U13" s="4"/>
    </row>
    <row r="14" spans="1:21" ht="12.75" customHeight="1" x14ac:dyDescent="0.15">
      <c r="A14" s="39">
        <f>IF(OR('[1]12日_公式練習①-結果表（貼付）'!A3="DNF",'[1]12日_公式練習①-結果表（貼付）'!A3="DNS",'[1]12日_公式練習①-結果表（貼付）'!A3="DQ"),'[1]12日_公式練習①-結果表（貼付）'!A3,IF(MAX('[1]12日_公式練習①-結果表（貼付）'!$A:$A)&gt;A13,A13+1,""))</f>
        <v>2</v>
      </c>
      <c r="B14" s="38">
        <f>IFERROR(INDEX('[1]12日_公式練習①-結果表（貼付）'!A3:$Z$50,MATCH($A14,'[1]12日_公式練習①-結果表（貼付）'!A3:$A$50,0),MATCH('12日_公式練習①-結果表'!B$11,'[1]12日_公式練習①-結果表（貼付）'!$1:$1,0)),"")</f>
        <v>30</v>
      </c>
      <c r="C14" s="37"/>
      <c r="D14" s="36" t="str">
        <f>IFERROR(INDEX('[1]12日_公式練習①-結果表（貼付）'!$A:$Z,MATCH($B14,'[1]12日_公式練習①-結果表（貼付）'!$B:$B,0),MATCH('12日_公式練習①-結果表'!D$11,'[1]12日_公式練習①-結果表（貼付）'!$1:$1,0)),"")</f>
        <v>久富 圭</v>
      </c>
      <c r="E14" s="35" t="str">
        <f>IFERROR(INDEX('[1]12日_公式練習①-結果表（貼付）'!$A:$Z,MATCH($B14,'[1]12日_公式練習①-結果表（貼付）'!$B:$B,0),MATCH('12日_公式練習①-結果表'!E$11,'[1]12日_公式練習①-結果表（貼付）'!$1:$1,0)),"")</f>
        <v>TONY KART/YAMAHA</v>
      </c>
      <c r="F14" s="34" t="str">
        <f>IFERROR(INDEX('[1]12日_公式練習①-結果表（貼付）'!$A:$Z,MATCH($B14,'[1]12日_公式練習①-結果表（貼付）'!$B:$B,0),MATCH('12日_公式練習①-結果表'!F$11,'[1]12日_公式練習①-結果表（貼付）'!$1:$1,0)),"")</f>
        <v>Formula　Blue　Ash</v>
      </c>
      <c r="G14" s="33" t="str">
        <f>IFERROR(INDEX('[1]12日_公式練習①-結果表（貼付）'!$A:$Z,MATCH($B14,'[1]12日_公式練習①-結果表（貼付）'!$B:$B,0),MATCH('12日_公式練習①-結果表'!G$11,'[1]12日_公式練習①-結果表（貼付）'!$1:$1,0)),"")</f>
        <v>BS</v>
      </c>
      <c r="H14" s="32">
        <f>IF(A14="DNS","ｽﾀｰﾄ出来ず",IF(A14="DQ","失　格",IFERROR(INDEX('[1]12日_公式練習①-結果表（貼付）'!$A:$Z,MATCH($B14,'[1]12日_公式練習①-結果表（貼付）'!$B:$B,0),MATCH('12日_公式練習①-結果表'!H$11,'[1]12日_公式練習①-結果表（貼付）'!$1:$1,0)),"")))</f>
        <v>54.616</v>
      </c>
      <c r="I14" s="31"/>
      <c r="J14" s="30">
        <f>IF(A14="DNS","",IF(A14="DQ","",IFERROR(INDEX('[1]12日_公式練習①-結果表（貼付）'!$A:$Z,MATCH($B14,'[1]12日_公式練習①-結果表（貼付）'!$B:$B,0),MATCH('12日_公式練習①-結果表'!J$11,'[1]12日_公式練習①-結果表（貼付）'!$1:$1,0)),"")))</f>
        <v>0.19400000000000001</v>
      </c>
      <c r="K14" s="30">
        <f>IF(A14="DNS","",IF(A14="DQ","",IFERROR(INDEX('[1]12日_公式練習①-結果表（貼付）'!$A:$Z,MATCH($B14,'[1]12日_公式練習①-結果表（貼付）'!$B:$B,0),MATCH('12日_公式練習①-結果表'!K$11,'[1]12日_公式練習①-結果表（貼付）'!$1:$1,0)),"")))</f>
        <v>0.19400000000000001</v>
      </c>
      <c r="L14" s="29" t="str">
        <f>IF(A14="DNS","",IF(A14="DQ","",IFERROR(INDEX('[1]12日_公式練習①-結果表（貼付）'!$A:$Z,MATCH($B14,'[1]12日_公式練習①-結果表（貼付）'!$B:$B,0),MATCH("In Lap",'[1]12日_公式練習①-結果表（貼付）'!$1:$1,0))&amp;"/"&amp;INDEX('[1]12日_公式練習①-結果表（貼付）'!$A:$Z,MATCH($B14,'[1]12日_公式練習①-結果表（貼付）'!$B:$B,0),MATCH("Laps",'[1]12日_公式練習①-結果表（貼付）'!$1:$1,0)),"")))</f>
        <v>6/10</v>
      </c>
      <c r="M14" s="40"/>
      <c r="N14" s="4"/>
      <c r="O14" s="4"/>
      <c r="P14" s="5" t="str">
        <f>IF(IFERROR(INDEX('[1]12日_公式練習①-結果表（貼付）'!$A:$Z,MATCH($B14,'[1]12日_公式練習①-結果表（貼付）'!$B:$B,0),MATCH(P$11,'[1]12日_公式練習①-結果表（貼付）'!$1:$1,0)),"")=0,"",IFERROR(INDEX('[1]12日_公式練習①-結果表（貼付）'!$A:$Z,MATCH($B14,'[1]12日_公式練習①-結果表（貼付）'!$B:$B,0),MATCH(P$11,'[1]12日_公式練習①-結果表（貼付）'!$1:$1,0)),""))</f>
        <v/>
      </c>
      <c r="Q14" s="5" t="str">
        <f>IF(P14="","",COUNTIF($P$13:P14,"&lt;&gt;"&amp;""))</f>
        <v/>
      </c>
      <c r="R14" s="5" t="str">
        <f>IFERROR(RANK(Q14,$Q$13:$Q$46,1),"")</f>
        <v/>
      </c>
      <c r="S14" s="5" t="str">
        <f>IF(IFERROR(INDEX('[1]12日_公式練習①-結果表（貼付）'!$A:$Z,MATCH($A14,'[1]12日_公式練習①-結果表（貼付）'!$A:$A,0),MATCH(S$11,'[1]12日_公式練習①-結果表（貼付）'!$1:$1,0)),"")=0,"",IFERROR(INDEX('[1]12日_公式練習①-結果表（貼付）'!$A:$Z,MATCH($A14,'[1]12日_公式練習①-結果表（貼付）'!$A:$A,0),MATCH(S$11,'[1]12日_公式練習①-結果表（貼付）'!$1:$1,0)),""))</f>
        <v/>
      </c>
      <c r="T14" s="4"/>
      <c r="U14" s="4"/>
    </row>
    <row r="15" spans="1:21" ht="12.75" customHeight="1" x14ac:dyDescent="0.15">
      <c r="A15" s="39">
        <f>IF(OR('[1]12日_公式練習①-結果表（貼付）'!A4="DNF",'[1]12日_公式練習①-結果表（貼付）'!A4="DNS",'[1]12日_公式練習①-結果表（貼付）'!A4="DQ"),'[1]12日_公式練習①-結果表（貼付）'!A4,IF(MAX('[1]12日_公式練習①-結果表（貼付）'!$A:$A)&gt;A14,A14+1,""))</f>
        <v>3</v>
      </c>
      <c r="B15" s="38">
        <f>IFERROR(INDEX('[1]12日_公式練習①-結果表（貼付）'!A4:$Z$50,MATCH($A15,'[1]12日_公式練習①-結果表（貼付）'!A4:$A$50,0),MATCH('12日_公式練習①-結果表'!B$11,'[1]12日_公式練習①-結果表（貼付）'!$1:$1,0)),"")</f>
        <v>21</v>
      </c>
      <c r="C15" s="37"/>
      <c r="D15" s="36" t="str">
        <f>IFERROR(INDEX('[1]12日_公式練習①-結果表（貼付）'!$A:$Z,MATCH($B15,'[1]12日_公式練習①-結果表（貼付）'!$B:$B,0),MATCH('12日_公式練習①-結果表'!D$11,'[1]12日_公式練習①-結果表（貼付）'!$1:$1,0)),"")</f>
        <v>森川 貴光</v>
      </c>
      <c r="E15" s="35" t="str">
        <f>IFERROR(INDEX('[1]12日_公式練習①-結果表（貼付）'!$A:$Z,MATCH($B15,'[1]12日_公式練習①-結果表（貼付）'!$B:$B,0),MATCH('12日_公式練習①-結果表'!E$11,'[1]12日_公式練習①-結果表（貼付）'!$1:$1,0)),"")</f>
        <v>KOSMIC/YAMAHA</v>
      </c>
      <c r="F15" s="34" t="str">
        <f>IFERROR(INDEX('[1]12日_公式練習①-結果表（貼付）'!$A:$Z,MATCH($B15,'[1]12日_公式練習①-結果表（貼付）'!$B:$B,0),MATCH('12日_公式練習①-結果表'!F$11,'[1]12日_公式練習①-結果表（貼付）'!$1:$1,0)),"")</f>
        <v>HIRAI PROJECT with Ash</v>
      </c>
      <c r="G15" s="33" t="str">
        <f>IFERROR(INDEX('[1]12日_公式練習①-結果表（貼付）'!$A:$Z,MATCH($B15,'[1]12日_公式練習①-結果表（貼付）'!$B:$B,0),MATCH('12日_公式練習①-結果表'!G$11,'[1]12日_公式練習①-結果表（貼付）'!$1:$1,0)),"")</f>
        <v>BS</v>
      </c>
      <c r="H15" s="32">
        <f>IF(A15="DNS","ｽﾀｰﾄ出来ず",IF(A15="DQ","失　格",IFERROR(INDEX('[1]12日_公式練習①-結果表（貼付）'!$A:$Z,MATCH($B15,'[1]12日_公式練習①-結果表（貼付）'!$B:$B,0),MATCH('12日_公式練習①-結果表'!H$11,'[1]12日_公式練習①-結果表（貼付）'!$1:$1,0)),"")))</f>
        <v>54.862000000000002</v>
      </c>
      <c r="I15" s="31"/>
      <c r="J15" s="30">
        <f>IF(A15="DNS","",IF(A15="DQ","",IFERROR(INDEX('[1]12日_公式練習①-結果表（貼付）'!$A:$Z,MATCH($B15,'[1]12日_公式練習①-結果表（貼付）'!$B:$B,0),MATCH('12日_公式練習①-結果表'!J$11,'[1]12日_公式練習①-結果表（貼付）'!$1:$1,0)),"")))</f>
        <v>0.44</v>
      </c>
      <c r="K15" s="30">
        <f>IF(A15="DNS","",IF(A15="DQ","",IFERROR(INDEX('[1]12日_公式練習①-結果表（貼付）'!$A:$Z,MATCH($B15,'[1]12日_公式練習①-結果表（貼付）'!$B:$B,0),MATCH('12日_公式練習①-結果表'!K$11,'[1]12日_公式練習①-結果表（貼付）'!$1:$1,0)),"")))</f>
        <v>0.246</v>
      </c>
      <c r="L15" s="29" t="str">
        <f>IF(A15="DNS","",IF(A15="DQ","",IFERROR(INDEX('[1]12日_公式練習①-結果表（貼付）'!$A:$Z,MATCH($B15,'[1]12日_公式練習①-結果表（貼付）'!$B:$B,0),MATCH("In Lap",'[1]12日_公式練習①-結果表（貼付）'!$1:$1,0))&amp;"/"&amp;INDEX('[1]12日_公式練習①-結果表（貼付）'!$A:$Z,MATCH($B15,'[1]12日_公式練習①-結果表（貼付）'!$B:$B,0),MATCH("Laps",'[1]12日_公式練習①-結果表（貼付）'!$1:$1,0)),"")))</f>
        <v>5/10</v>
      </c>
      <c r="M15" s="40"/>
      <c r="N15" s="4"/>
      <c r="O15" s="4"/>
      <c r="P15" s="5" t="str">
        <f>IF(IFERROR(INDEX('[1]12日_公式練習①-結果表（貼付）'!$A:$Z,MATCH($B15,'[1]12日_公式練習①-結果表（貼付）'!$B:$B,0),MATCH(P$11,'[1]12日_公式練習①-結果表（貼付）'!$1:$1,0)),"")=0,"",IFERROR(INDEX('[1]12日_公式練習①-結果表（貼付）'!$A:$Z,MATCH($B15,'[1]12日_公式練習①-結果表（貼付）'!$B:$B,0),MATCH(P$11,'[1]12日_公式練習①-結果表（貼付）'!$1:$1,0)),""))</f>
        <v/>
      </c>
      <c r="Q15" s="5" t="str">
        <f>IF(P15="","",COUNTIF($P$13:P15,"&lt;&gt;"&amp;""))</f>
        <v/>
      </c>
      <c r="R15" s="5" t="str">
        <f>IFERROR(RANK(Q15,$Q$13:$Q$46,1),"")</f>
        <v/>
      </c>
      <c r="S15" s="5" t="str">
        <f>IF(IFERROR(INDEX('[1]12日_公式練習①-結果表（貼付）'!$A:$Z,MATCH($A15,'[1]12日_公式練習①-結果表（貼付）'!$A:$A,0),MATCH(S$11,'[1]12日_公式練習①-結果表（貼付）'!$1:$1,0)),"")=0,"",IFERROR(INDEX('[1]12日_公式練習①-結果表（貼付）'!$A:$Z,MATCH($A15,'[1]12日_公式練習①-結果表（貼付）'!$A:$A,0),MATCH(S$11,'[1]12日_公式練習①-結果表（貼付）'!$1:$1,0)),""))</f>
        <v/>
      </c>
      <c r="T15" s="4"/>
      <c r="U15" s="4"/>
    </row>
    <row r="16" spans="1:21" ht="12.75" customHeight="1" x14ac:dyDescent="0.15">
      <c r="A16" s="39">
        <f>IF(OR('[1]12日_公式練習①-結果表（貼付）'!A5="DNF",'[1]12日_公式練習①-結果表（貼付）'!A5="DNS",'[1]12日_公式練習①-結果表（貼付）'!A5="DQ"),'[1]12日_公式練習①-結果表（貼付）'!A5,IF(MAX('[1]12日_公式練習①-結果表（貼付）'!$A:$A)&gt;A15,A15+1,""))</f>
        <v>4</v>
      </c>
      <c r="B16" s="38">
        <f>IFERROR(INDEX('[1]12日_公式練習①-結果表（貼付）'!A5:$Z$50,MATCH($A16,'[1]12日_公式練習①-結果表（貼付）'!A5:$A$50,0),MATCH('12日_公式練習①-結果表'!B$11,'[1]12日_公式練習①-結果表（貼付）'!$1:$1,0)),"")</f>
        <v>47</v>
      </c>
      <c r="C16" s="37"/>
      <c r="D16" s="36" t="str">
        <f>IFERROR(INDEX('[1]12日_公式練習①-結果表（貼付）'!$A:$Z,MATCH($B16,'[1]12日_公式練習①-結果表（貼付）'!$B:$B,0),MATCH('12日_公式練習①-結果表'!D$11,'[1]12日_公式練習①-結果表（貼付）'!$1:$1,0)),"")</f>
        <v>大島 良介</v>
      </c>
      <c r="E16" s="35" t="str">
        <f>IFERROR(INDEX('[1]12日_公式練習①-結果表（貼付）'!$A:$Z,MATCH($B16,'[1]12日_公式練習①-結果表（貼付）'!$B:$B,0),MATCH('12日_公式練習①-結果表'!E$11,'[1]12日_公式練習①-結果表（貼付）'!$1:$1,0)),"")</f>
        <v>TONY KART/YAMAHA</v>
      </c>
      <c r="F16" s="34" t="str">
        <f>IFERROR(INDEX('[1]12日_公式練習①-結果表（貼付）'!$A:$Z,MATCH($B16,'[1]12日_公式練習①-結果表（貼付）'!$B:$B,0),MATCH('12日_公式練習①-結果表'!F$11,'[1]12日_公式練習①-結果表（貼付）'!$1:$1,0)),"")</f>
        <v>RS-1</v>
      </c>
      <c r="G16" s="33" t="str">
        <f>IFERROR(INDEX('[1]12日_公式練習①-結果表（貼付）'!$A:$Z,MATCH($B16,'[1]12日_公式練習①-結果表（貼付）'!$B:$B,0),MATCH('12日_公式練習①-結果表'!G$11,'[1]12日_公式練習①-結果表（貼付）'!$1:$1,0)),"")</f>
        <v>BS</v>
      </c>
      <c r="H16" s="32">
        <f>IF(A16="DNS","ｽﾀｰﾄ出来ず",IF(A16="DQ","失　格",IFERROR(INDEX('[1]12日_公式練習①-結果表（貼付）'!$A:$Z,MATCH($B16,'[1]12日_公式練習①-結果表（貼付）'!$B:$B,0),MATCH('12日_公式練習①-結果表'!H$11,'[1]12日_公式練習①-結果表（貼付）'!$1:$1,0)),"")))</f>
        <v>54.866</v>
      </c>
      <c r="I16" s="31"/>
      <c r="J16" s="30">
        <f>IF(A16="DNS","",IF(A16="DQ","",IFERROR(INDEX('[1]12日_公式練習①-結果表（貼付）'!$A:$Z,MATCH($B16,'[1]12日_公式練習①-結果表（貼付）'!$B:$B,0),MATCH('12日_公式練習①-結果表'!J$11,'[1]12日_公式練習①-結果表（貼付）'!$1:$1,0)),"")))</f>
        <v>0.44400000000000001</v>
      </c>
      <c r="K16" s="30">
        <f>IF(A16="DNS","",IF(A16="DQ","",IFERROR(INDEX('[1]12日_公式練習①-結果表（貼付）'!$A:$Z,MATCH($B16,'[1]12日_公式練習①-結果表（貼付）'!$B:$B,0),MATCH('12日_公式練習①-結果表'!K$11,'[1]12日_公式練習①-結果表（貼付）'!$1:$1,0)),"")))</f>
        <v>4.0000000000000001E-3</v>
      </c>
      <c r="L16" s="29" t="str">
        <f>IF(A16="DNS","",IF(A16="DQ","",IFERROR(INDEX('[1]12日_公式練習①-結果表（貼付）'!$A:$Z,MATCH($B16,'[1]12日_公式練習①-結果表（貼付）'!$B:$B,0),MATCH("In Lap",'[1]12日_公式練習①-結果表（貼付）'!$1:$1,0))&amp;"/"&amp;INDEX('[1]12日_公式練習①-結果表（貼付）'!$A:$Z,MATCH($B16,'[1]12日_公式練習①-結果表（貼付）'!$B:$B,0),MATCH("Laps",'[1]12日_公式練習①-結果表（貼付）'!$1:$1,0)),"")))</f>
        <v>2/9</v>
      </c>
      <c r="M16" s="40"/>
      <c r="N16" s="4"/>
      <c r="O16" s="4"/>
      <c r="P16" s="5" t="str">
        <f>IF(IFERROR(INDEX('[1]12日_公式練習①-結果表（貼付）'!$A:$Z,MATCH($B16,'[1]12日_公式練習①-結果表（貼付）'!$B:$B,0),MATCH(P$11,'[1]12日_公式練習①-結果表（貼付）'!$1:$1,0)),"")=0,"",IFERROR(INDEX('[1]12日_公式練習①-結果表（貼付）'!$A:$Z,MATCH($B16,'[1]12日_公式練習①-結果表（貼付）'!$B:$B,0),MATCH(P$11,'[1]12日_公式練習①-結果表（貼付）'!$1:$1,0)),""))</f>
        <v/>
      </c>
      <c r="Q16" s="5" t="str">
        <f>IF(P16="","",COUNTIF($P$13:P16,"&lt;&gt;"&amp;""))</f>
        <v/>
      </c>
      <c r="R16" s="5" t="str">
        <f>IFERROR(RANK(Q16,$Q$13:$Q$46,1),"")</f>
        <v/>
      </c>
      <c r="S16" s="5" t="str">
        <f>IF(IFERROR(INDEX('[1]12日_公式練習①-結果表（貼付）'!$A:$Z,MATCH($A16,'[1]12日_公式練習①-結果表（貼付）'!$A:$A,0),MATCH(S$11,'[1]12日_公式練習①-結果表（貼付）'!$1:$1,0)),"")=0,"",IFERROR(INDEX('[1]12日_公式練習①-結果表（貼付）'!$A:$Z,MATCH($A16,'[1]12日_公式練習①-結果表（貼付）'!$A:$A,0),MATCH(S$11,'[1]12日_公式練習①-結果表（貼付）'!$1:$1,0)),""))</f>
        <v/>
      </c>
      <c r="T16" s="4"/>
      <c r="U16" s="4"/>
    </row>
    <row r="17" spans="1:21" ht="12.75" customHeight="1" x14ac:dyDescent="0.15">
      <c r="A17" s="39">
        <f>IF(OR('[1]12日_公式練習①-結果表（貼付）'!A6="DNF",'[1]12日_公式練習①-結果表（貼付）'!A6="DNS",'[1]12日_公式練習①-結果表（貼付）'!A6="DQ"),'[1]12日_公式練習①-結果表（貼付）'!A6,IF(MAX('[1]12日_公式練習①-結果表（貼付）'!$A:$A)&gt;A16,A16+1,""))</f>
        <v>5</v>
      </c>
      <c r="B17" s="38">
        <f>IFERROR(INDEX('[1]12日_公式練習①-結果表（貼付）'!A6:$Z$50,MATCH($A17,'[1]12日_公式練習①-結果表（貼付）'!A6:$A$50,0),MATCH('12日_公式練習①-結果表'!B$11,'[1]12日_公式練習①-結果表（貼付）'!$1:$1,0)),"")</f>
        <v>16</v>
      </c>
      <c r="C17" s="37"/>
      <c r="D17" s="36" t="str">
        <f>IFERROR(INDEX('[1]12日_公式練習①-結果表（貼付）'!$A:$Z,MATCH($B17,'[1]12日_公式練習①-結果表（貼付）'!$B:$B,0),MATCH('12日_公式練習①-結果表'!D$11,'[1]12日_公式練習①-結果表（貼付）'!$1:$1,0)),"")</f>
        <v>佐藤 こころ</v>
      </c>
      <c r="E17" s="35" t="str">
        <f>IFERROR(INDEX('[1]12日_公式練習①-結果表（貼付）'!$A:$Z,MATCH($B17,'[1]12日_公式練習①-結果表（貼付）'!$B:$B,0),MATCH('12日_公式練習①-結果表'!E$11,'[1]12日_公式練習①-結果表（貼付）'!$1:$1,0)),"")</f>
        <v>EXPRIT/YAMAHA</v>
      </c>
      <c r="F17" s="34" t="str">
        <f>IFERROR(INDEX('[1]12日_公式練習①-結果表（貼付）'!$A:$Z,MATCH($B17,'[1]12日_公式練習①-結果表（貼付）'!$B:$B,0),MATCH('12日_公式練習①-結果表'!F$11,'[1]12日_公式練習①-結果表（貼付）'!$1:$1,0)),"")</f>
        <v>チームナガオ</v>
      </c>
      <c r="G17" s="33" t="str">
        <f>IFERROR(INDEX('[1]12日_公式練習①-結果表（貼付）'!$A:$Z,MATCH($B17,'[1]12日_公式練習①-結果表（貼付）'!$B:$B,0),MATCH('12日_公式練習①-結果表'!G$11,'[1]12日_公式練習①-結果表（貼付）'!$1:$1,0)),"")</f>
        <v>BS</v>
      </c>
      <c r="H17" s="32">
        <f>IF(A17="DNS","ｽﾀｰﾄ出来ず",IF(A17="DQ","失　格",IFERROR(INDEX('[1]12日_公式練習①-結果表（貼付）'!$A:$Z,MATCH($B17,'[1]12日_公式練習①-結果表（貼付）'!$B:$B,0),MATCH('12日_公式練習①-結果表'!H$11,'[1]12日_公式練習①-結果表（貼付）'!$1:$1,0)),"")))</f>
        <v>54.892000000000003</v>
      </c>
      <c r="I17" s="31"/>
      <c r="J17" s="30">
        <f>IF(A17="DNS","",IF(A17="DQ","",IFERROR(INDEX('[1]12日_公式練習①-結果表（貼付）'!$A:$Z,MATCH($B17,'[1]12日_公式練習①-結果表（貼付）'!$B:$B,0),MATCH('12日_公式練習①-結果表'!J$11,'[1]12日_公式練習①-結果表（貼付）'!$1:$1,0)),"")))</f>
        <v>0.47</v>
      </c>
      <c r="K17" s="30">
        <f>IF(A17="DNS","",IF(A17="DQ","",IFERROR(INDEX('[1]12日_公式練習①-結果表（貼付）'!$A:$Z,MATCH($B17,'[1]12日_公式練習①-結果表（貼付）'!$B:$B,0),MATCH('12日_公式練習①-結果表'!K$11,'[1]12日_公式練習①-結果表（貼付）'!$1:$1,0)),"")))</f>
        <v>2.5999999999999999E-2</v>
      </c>
      <c r="L17" s="29" t="str">
        <f>IF(A17="DNS","",IF(A17="DQ","",IFERROR(INDEX('[1]12日_公式練習①-結果表（貼付）'!$A:$Z,MATCH($B17,'[1]12日_公式練習①-結果表（貼付）'!$B:$B,0),MATCH("In Lap",'[1]12日_公式練習①-結果表（貼付）'!$1:$1,0))&amp;"/"&amp;INDEX('[1]12日_公式練習①-結果表（貼付）'!$A:$Z,MATCH($B17,'[1]12日_公式練習①-結果表（貼付）'!$B:$B,0),MATCH("Laps",'[1]12日_公式練習①-結果表（貼付）'!$1:$1,0)),"")))</f>
        <v>4/10</v>
      </c>
      <c r="M17" s="40"/>
      <c r="N17" s="4"/>
      <c r="O17" s="4"/>
      <c r="P17" s="5" t="str">
        <f>IF(IFERROR(INDEX('[1]12日_公式練習①-結果表（貼付）'!$A:$Z,MATCH($B17,'[1]12日_公式練習①-結果表（貼付）'!$B:$B,0),MATCH(P$11,'[1]12日_公式練習①-結果表（貼付）'!$1:$1,0)),"")=0,"",IFERROR(INDEX('[1]12日_公式練習①-結果表（貼付）'!$A:$Z,MATCH($B17,'[1]12日_公式練習①-結果表（貼付）'!$B:$B,0),MATCH(P$11,'[1]12日_公式練習①-結果表（貼付）'!$1:$1,0)),""))</f>
        <v/>
      </c>
      <c r="Q17" s="5" t="str">
        <f>IF(P17="","",COUNTIF($P$13:P17,"&lt;&gt;"&amp;""))</f>
        <v/>
      </c>
      <c r="R17" s="5" t="str">
        <f>IFERROR(RANK(Q17,$Q$13:$Q$46,1),"")</f>
        <v/>
      </c>
      <c r="S17" s="5" t="str">
        <f>IF(IFERROR(INDEX('[1]12日_公式練習①-結果表（貼付）'!$A:$Z,MATCH($A17,'[1]12日_公式練習①-結果表（貼付）'!$A:$A,0),MATCH(S$11,'[1]12日_公式練習①-結果表（貼付）'!$1:$1,0)),"")=0,"",IFERROR(INDEX('[1]12日_公式練習①-結果表（貼付）'!$A:$Z,MATCH($A17,'[1]12日_公式練習①-結果表（貼付）'!$A:$A,0),MATCH(S$11,'[1]12日_公式練習①-結果表（貼付）'!$1:$1,0)),""))</f>
        <v/>
      </c>
      <c r="T17" s="4"/>
      <c r="U17" s="4"/>
    </row>
    <row r="18" spans="1:21" ht="12.75" customHeight="1" x14ac:dyDescent="0.15">
      <c r="A18" s="39">
        <f>IF(OR('[1]12日_公式練習①-結果表（貼付）'!A7="DNF",'[1]12日_公式練習①-結果表（貼付）'!A7="DNS",'[1]12日_公式練習①-結果表（貼付）'!A7="DQ"),'[1]12日_公式練習①-結果表（貼付）'!A7,IF(MAX('[1]12日_公式練習①-結果表（貼付）'!$A:$A)&gt;A17,A17+1,""))</f>
        <v>6</v>
      </c>
      <c r="B18" s="38">
        <f>IFERROR(INDEX('[1]12日_公式練習①-結果表（貼付）'!A7:$Z$50,MATCH($A18,'[1]12日_公式練習①-結果表（貼付）'!A7:$A$50,0),MATCH('12日_公式練習①-結果表'!B$11,'[1]12日_公式練習①-結果表（貼付）'!$1:$1,0)),"")</f>
        <v>15</v>
      </c>
      <c r="C18" s="37"/>
      <c r="D18" s="36" t="str">
        <f>IFERROR(INDEX('[1]12日_公式練習①-結果表（貼付）'!$A:$Z,MATCH($B18,'[1]12日_公式練習①-結果表（貼付）'!$B:$B,0),MATCH('12日_公式練習①-結果表'!D$11,'[1]12日_公式練習①-結果表（貼付）'!$1:$1,0)),"")</f>
        <v>髙田 陽大</v>
      </c>
      <c r="E18" s="35" t="str">
        <f>IFERROR(INDEX('[1]12日_公式練習①-結果表（貼付）'!$A:$Z,MATCH($B18,'[1]12日_公式練習①-結果表（貼付）'!$B:$B,0),MATCH('12日_公式練習①-結果表'!E$11,'[1]12日_公式練習①-結果表（貼付）'!$1:$1,0)),"")</f>
        <v>Birel ART/YAMAHA</v>
      </c>
      <c r="F18" s="34" t="str">
        <f>IFERROR(INDEX('[1]12日_公式練習①-結果表（貼付）'!$A:$Z,MATCH($B18,'[1]12日_公式練習①-結果表（貼付）'!$B:$B,0),MATCH('12日_公式練習①-結果表'!F$11,'[1]12日_公式練習①-結果表（貼付）'!$1:$1,0)),"")</f>
        <v>Super Racing Junkie!</v>
      </c>
      <c r="G18" s="33" t="str">
        <f>IFERROR(INDEX('[1]12日_公式練習①-結果表（貼付）'!$A:$Z,MATCH($B18,'[1]12日_公式練習①-結果表（貼付）'!$B:$B,0),MATCH('12日_公式練習①-結果表'!G$11,'[1]12日_公式練習①-結果表（貼付）'!$1:$1,0)),"")</f>
        <v>BS</v>
      </c>
      <c r="H18" s="32">
        <f>IF(A18="DNS","ｽﾀｰﾄ出来ず",IF(A18="DQ","失　格",IFERROR(INDEX('[1]12日_公式練習①-結果表（貼付）'!$A:$Z,MATCH($B18,'[1]12日_公式練習①-結果表（貼付）'!$B:$B,0),MATCH('12日_公式練習①-結果表'!H$11,'[1]12日_公式練習①-結果表（貼付）'!$1:$1,0)),"")))</f>
        <v>54.923000000000002</v>
      </c>
      <c r="I18" s="31"/>
      <c r="J18" s="30">
        <f>IF(A18="DNS","",IF(A18="DQ","",IFERROR(INDEX('[1]12日_公式練習①-結果表（貼付）'!$A:$Z,MATCH($B18,'[1]12日_公式練習①-結果表（貼付）'!$B:$B,0),MATCH('12日_公式練習①-結果表'!J$11,'[1]12日_公式練習①-結果表（貼付）'!$1:$1,0)),"")))</f>
        <v>0.501</v>
      </c>
      <c r="K18" s="30">
        <f>IF(A18="DNS","",IF(A18="DQ","",IFERROR(INDEX('[1]12日_公式練習①-結果表（貼付）'!$A:$Z,MATCH($B18,'[1]12日_公式練習①-結果表（貼付）'!$B:$B,0),MATCH('12日_公式練習①-結果表'!K$11,'[1]12日_公式練習①-結果表（貼付）'!$1:$1,0)),"")))</f>
        <v>3.1E-2</v>
      </c>
      <c r="L18" s="29" t="str">
        <f>IF(A18="DNS","",IF(A18="DQ","",IFERROR(INDEX('[1]12日_公式練習①-結果表（貼付）'!$A:$Z,MATCH($B18,'[1]12日_公式練習①-結果表（貼付）'!$B:$B,0),MATCH("In Lap",'[1]12日_公式練習①-結果表（貼付）'!$1:$1,0))&amp;"/"&amp;INDEX('[1]12日_公式練習①-結果表（貼付）'!$A:$Z,MATCH($B18,'[1]12日_公式練習①-結果表（貼付）'!$B:$B,0),MATCH("Laps",'[1]12日_公式練習①-結果表（貼付）'!$1:$1,0)),"")))</f>
        <v>5/10</v>
      </c>
      <c r="M18" s="40"/>
      <c r="N18" s="4"/>
      <c r="O18" s="4"/>
      <c r="P18" s="5" t="str">
        <f>IF(IFERROR(INDEX('[1]12日_公式練習①-結果表（貼付）'!$A:$Z,MATCH($B18,'[1]12日_公式練習①-結果表（貼付）'!$B:$B,0),MATCH(P$11,'[1]12日_公式練習①-結果表（貼付）'!$1:$1,0)),"")=0,"",IFERROR(INDEX('[1]12日_公式練習①-結果表（貼付）'!$A:$Z,MATCH($B18,'[1]12日_公式練習①-結果表（貼付）'!$B:$B,0),MATCH(P$11,'[1]12日_公式練習①-結果表（貼付）'!$1:$1,0)),""))</f>
        <v/>
      </c>
      <c r="Q18" s="5" t="str">
        <f>IF(P18="","",COUNTIF($P$13:P18,"&lt;&gt;"&amp;""))</f>
        <v/>
      </c>
      <c r="R18" s="5" t="str">
        <f>IFERROR(RANK(Q18,$Q$13:$Q$46,1),"")</f>
        <v/>
      </c>
      <c r="S18" s="5" t="str">
        <f>IF(IFERROR(INDEX('[1]12日_公式練習①-結果表（貼付）'!$A:$Z,MATCH($A18,'[1]12日_公式練習①-結果表（貼付）'!$A:$A,0),MATCH(S$11,'[1]12日_公式練習①-結果表（貼付）'!$1:$1,0)),"")=0,"",IFERROR(INDEX('[1]12日_公式練習①-結果表（貼付）'!$A:$Z,MATCH($A18,'[1]12日_公式練習①-結果表（貼付）'!$A:$A,0),MATCH(S$11,'[1]12日_公式練習①-結果表（貼付）'!$1:$1,0)),""))</f>
        <v/>
      </c>
      <c r="T18" s="4"/>
      <c r="U18" s="4"/>
    </row>
    <row r="19" spans="1:21" ht="12.75" customHeight="1" x14ac:dyDescent="0.15">
      <c r="A19" s="39">
        <f>IF(OR('[1]12日_公式練習①-結果表（貼付）'!A8="DNF",'[1]12日_公式練習①-結果表（貼付）'!A8="DNS",'[1]12日_公式練習①-結果表（貼付）'!A8="DQ"),'[1]12日_公式練習①-結果表（貼付）'!A8,IF(MAX('[1]12日_公式練習①-結果表（貼付）'!$A:$A)&gt;A18,A18+1,""))</f>
        <v>7</v>
      </c>
      <c r="B19" s="38">
        <f>IFERROR(INDEX('[1]12日_公式練習①-結果表（貼付）'!A8:$Z$50,MATCH($A19,'[1]12日_公式練習①-結果表（貼付）'!A8:$A$50,0),MATCH('12日_公式練習①-結果表'!B$11,'[1]12日_公式練習①-結果表（貼付）'!$1:$1,0)),"")</f>
        <v>22</v>
      </c>
      <c r="C19" s="37"/>
      <c r="D19" s="36" t="str">
        <f>IFERROR(INDEX('[1]12日_公式練習①-結果表（貼付）'!$A:$Z,MATCH($B19,'[1]12日_公式練習①-結果表（貼付）'!$B:$B,0),MATCH('12日_公式練習①-結果表'!D$11,'[1]12日_公式練習①-結果表（貼付）'!$1:$1,0)),"")</f>
        <v>酒井 翔太</v>
      </c>
      <c r="E19" s="35" t="str">
        <f>IFERROR(INDEX('[1]12日_公式練習①-結果表（貼付）'!$A:$Z,MATCH($B19,'[1]12日_公式練習①-結果表（貼付）'!$B:$B,0),MATCH('12日_公式練習①-結果表'!E$11,'[1]12日_公式練習①-結果表（貼付）'!$1:$1,0)),"")</f>
        <v>TONY KART/YAMAHA</v>
      </c>
      <c r="F19" s="34" t="str">
        <f>IFERROR(INDEX('[1]12日_公式練習①-結果表（貼付）'!$A:$Z,MATCH($B19,'[1]12日_公式練習①-結果表（貼付）'!$B:$B,0),MATCH('12日_公式練習①-結果表'!F$11,'[1]12日_公式練習①-結果表（貼付）'!$1:$1,0)),"")</f>
        <v>FIRST GARAGE BEMAX</v>
      </c>
      <c r="G19" s="33" t="str">
        <f>IFERROR(INDEX('[1]12日_公式練習①-結果表（貼付）'!$A:$Z,MATCH($B19,'[1]12日_公式練習①-結果表（貼付）'!$B:$B,0),MATCH('12日_公式練習①-結果表'!G$11,'[1]12日_公式練習①-結果表（貼付）'!$1:$1,0)),"")</f>
        <v>BS</v>
      </c>
      <c r="H19" s="32">
        <f>IF(A19="DNS","ｽﾀｰﾄ出来ず",IF(A19="DQ","失　格",IFERROR(INDEX('[1]12日_公式練習①-結果表（貼付）'!$A:$Z,MATCH($B19,'[1]12日_公式練習①-結果表（貼付）'!$B:$B,0),MATCH('12日_公式練習①-結果表'!H$11,'[1]12日_公式練習①-結果表（貼付）'!$1:$1,0)),"")))</f>
        <v>54.97</v>
      </c>
      <c r="I19" s="31"/>
      <c r="J19" s="30">
        <f>IF(A19="DNS","",IF(A19="DQ","",IFERROR(INDEX('[1]12日_公式練習①-結果表（貼付）'!$A:$Z,MATCH($B19,'[1]12日_公式練習①-結果表（貼付）'!$B:$B,0),MATCH('12日_公式練習①-結果表'!J$11,'[1]12日_公式練習①-結果表（貼付）'!$1:$1,0)),"")))</f>
        <v>0.54800000000000004</v>
      </c>
      <c r="K19" s="30">
        <f>IF(A19="DNS","",IF(A19="DQ","",IFERROR(INDEX('[1]12日_公式練習①-結果表（貼付）'!$A:$Z,MATCH($B19,'[1]12日_公式練習①-結果表（貼付）'!$B:$B,0),MATCH('12日_公式練習①-結果表'!K$11,'[1]12日_公式練習①-結果表（貼付）'!$1:$1,0)),"")))</f>
        <v>4.7E-2</v>
      </c>
      <c r="L19" s="29" t="str">
        <f>IF(A19="DNS","",IF(A19="DQ","",IFERROR(INDEX('[1]12日_公式練習①-結果表（貼付）'!$A:$Z,MATCH($B19,'[1]12日_公式練習①-結果表（貼付）'!$B:$B,0),MATCH("In Lap",'[1]12日_公式練習①-結果表（貼付）'!$1:$1,0))&amp;"/"&amp;INDEX('[1]12日_公式練習①-結果表（貼付）'!$A:$Z,MATCH($B19,'[1]12日_公式練習①-結果表（貼付）'!$B:$B,0),MATCH("Laps",'[1]12日_公式練習①-結果表（貼付）'!$1:$1,0)),"")))</f>
        <v>3/4</v>
      </c>
      <c r="M19" s="40"/>
      <c r="N19" s="4"/>
      <c r="O19" s="4"/>
      <c r="P19" s="5" t="str">
        <f>IF(IFERROR(INDEX('[1]12日_公式練習①-結果表（貼付）'!$A:$Z,MATCH($B19,'[1]12日_公式練習①-結果表（貼付）'!$B:$B,0),MATCH(P$11,'[1]12日_公式練習①-結果表（貼付）'!$1:$1,0)),"")=0,"",IFERROR(INDEX('[1]12日_公式練習①-結果表（貼付）'!$A:$Z,MATCH($B19,'[1]12日_公式練習①-結果表（貼付）'!$B:$B,0),MATCH(P$11,'[1]12日_公式練習①-結果表（貼付）'!$1:$1,0)),""))</f>
        <v/>
      </c>
      <c r="Q19" s="5" t="str">
        <f>IF(P19="","",COUNTIF($P$13:P19,"&lt;&gt;"&amp;""))</f>
        <v/>
      </c>
      <c r="R19" s="5" t="str">
        <f>IFERROR(RANK(Q19,$Q$13:$Q$46,1),"")</f>
        <v/>
      </c>
      <c r="S19" s="5" t="str">
        <f>IF(IFERROR(INDEX('[1]12日_公式練習①-結果表（貼付）'!$A:$Z,MATCH($A19,'[1]12日_公式練習①-結果表（貼付）'!$A:$A,0),MATCH(S$11,'[1]12日_公式練習①-結果表（貼付）'!$1:$1,0)),"")=0,"",IFERROR(INDEX('[1]12日_公式練習①-結果表（貼付）'!$A:$Z,MATCH($A19,'[1]12日_公式練習①-結果表（貼付）'!$A:$A,0),MATCH(S$11,'[1]12日_公式練習①-結果表（貼付）'!$1:$1,0)),""))</f>
        <v/>
      </c>
      <c r="T19" s="4"/>
      <c r="U19" s="4"/>
    </row>
    <row r="20" spans="1:21" ht="12.75" customHeight="1" x14ac:dyDescent="0.15">
      <c r="A20" s="39">
        <f>IF(OR('[1]12日_公式練習①-結果表（貼付）'!A9="DNF",'[1]12日_公式練習①-結果表（貼付）'!A9="DNS",'[1]12日_公式練習①-結果表（貼付）'!A9="DQ"),'[1]12日_公式練習①-結果表（貼付）'!A9,IF(MAX('[1]12日_公式練習①-結果表（貼付）'!$A:$A)&gt;A19,A19+1,""))</f>
        <v>8</v>
      </c>
      <c r="B20" s="38">
        <f>IFERROR(INDEX('[1]12日_公式練習①-結果表（貼付）'!A9:$Z$50,MATCH($A20,'[1]12日_公式練習①-結果表（貼付）'!A9:$A$50,0),MATCH('12日_公式練習①-結果表'!B$11,'[1]12日_公式練習①-結果表（貼付）'!$1:$1,0)),"")</f>
        <v>86</v>
      </c>
      <c r="C20" s="37"/>
      <c r="D20" s="36" t="str">
        <f>IFERROR(INDEX('[1]12日_公式練習①-結果表（貼付）'!$A:$Z,MATCH($B20,'[1]12日_公式練習①-結果表（貼付）'!$B:$B,0),MATCH('12日_公式練習①-結果表'!D$11,'[1]12日_公式練習①-結果表（貼付）'!$1:$1,0)),"")</f>
        <v>内海 陽翔</v>
      </c>
      <c r="E20" s="35" t="str">
        <f>IFERROR(INDEX('[1]12日_公式練習①-結果表（貼付）'!$A:$Z,MATCH($B20,'[1]12日_公式練習①-結果表（貼付）'!$B:$B,0),MATCH('12日_公式練習①-結果表'!E$11,'[1]12日_公式練習①-結果表（貼付）'!$1:$1,0)),"")</f>
        <v>REDSPEED/YAMAHA</v>
      </c>
      <c r="F20" s="34" t="str">
        <f>IFERROR(INDEX('[1]12日_公式練習①-結果表（貼付）'!$A:$Z,MATCH($B20,'[1]12日_公式練習①-結果表（貼付）'!$B:$B,0),MATCH('12日_公式練習①-結果表'!F$11,'[1]12日_公式練習①-結果表（貼付）'!$1:$1,0)),"")</f>
        <v>シナジーリンクス</v>
      </c>
      <c r="G20" s="33" t="str">
        <f>IFERROR(INDEX('[1]12日_公式練習①-結果表（貼付）'!$A:$Z,MATCH($B20,'[1]12日_公式練習①-結果表（貼付）'!$B:$B,0),MATCH('12日_公式練習①-結果表'!G$11,'[1]12日_公式練習①-結果表（貼付）'!$1:$1,0)),"")</f>
        <v>BS</v>
      </c>
      <c r="H20" s="32">
        <f>IF(A20="DNS","ｽﾀｰﾄ出来ず",IF(A20="DQ","失　格",IFERROR(INDEX('[1]12日_公式練習①-結果表（貼付）'!$A:$Z,MATCH($B20,'[1]12日_公式練習①-結果表（貼付）'!$B:$B,0),MATCH('12日_公式練習①-結果表'!H$11,'[1]12日_公式練習①-結果表（貼付）'!$1:$1,0)),"")))</f>
        <v>54.994</v>
      </c>
      <c r="I20" s="31"/>
      <c r="J20" s="30">
        <f>IF(A20="DNS","",IF(A20="DQ","",IFERROR(INDEX('[1]12日_公式練習①-結果表（貼付）'!$A:$Z,MATCH($B20,'[1]12日_公式練習①-結果表（貼付）'!$B:$B,0),MATCH('12日_公式練習①-結果表'!J$11,'[1]12日_公式練習①-結果表（貼付）'!$1:$1,0)),"")))</f>
        <v>0.57199999999999995</v>
      </c>
      <c r="K20" s="30">
        <f>IF(A20="DNS","",IF(A20="DQ","",IFERROR(INDEX('[1]12日_公式練習①-結果表（貼付）'!$A:$Z,MATCH($B20,'[1]12日_公式練習①-結果表（貼付）'!$B:$B,0),MATCH('12日_公式練習①-結果表'!K$11,'[1]12日_公式練習①-結果表（貼付）'!$1:$1,0)),"")))</f>
        <v>2.4E-2</v>
      </c>
      <c r="L20" s="29" t="str">
        <f>IF(A20="DNS","",IF(A20="DQ","",IFERROR(INDEX('[1]12日_公式練習①-結果表（貼付）'!$A:$Z,MATCH($B20,'[1]12日_公式練習①-結果表（貼付）'!$B:$B,0),MATCH("In Lap",'[1]12日_公式練習①-結果表（貼付）'!$1:$1,0))&amp;"/"&amp;INDEX('[1]12日_公式練習①-結果表（貼付）'!$A:$Z,MATCH($B20,'[1]12日_公式練習①-結果表（貼付）'!$B:$B,0),MATCH("Laps",'[1]12日_公式練習①-結果表（貼付）'!$1:$1,0)),"")))</f>
        <v>4/10</v>
      </c>
      <c r="M20" s="40"/>
      <c r="N20" s="4"/>
      <c r="O20" s="4"/>
      <c r="P20" s="5" t="str">
        <f>IF(IFERROR(INDEX('[1]12日_公式練習①-結果表（貼付）'!$A:$Z,MATCH($B20,'[1]12日_公式練習①-結果表（貼付）'!$B:$B,0),MATCH(P$11,'[1]12日_公式練習①-結果表（貼付）'!$1:$1,0)),"")=0,"",IFERROR(INDEX('[1]12日_公式練習①-結果表（貼付）'!$A:$Z,MATCH($B20,'[1]12日_公式練習①-結果表（貼付）'!$B:$B,0),MATCH(P$11,'[1]12日_公式練習①-結果表（貼付）'!$1:$1,0)),""))</f>
        <v/>
      </c>
      <c r="Q20" s="5" t="str">
        <f>IF(P20="","",COUNTIF($P$13:P20,"&lt;&gt;"&amp;""))</f>
        <v/>
      </c>
      <c r="R20" s="5" t="str">
        <f>IFERROR(RANK(Q20,$Q$13:$Q$46,1),"")</f>
        <v/>
      </c>
      <c r="S20" s="5" t="str">
        <f>IF(IFERROR(INDEX('[1]12日_公式練習①-結果表（貼付）'!$A:$Z,MATCH($A20,'[1]12日_公式練習①-結果表（貼付）'!$A:$A,0),MATCH(S$11,'[1]12日_公式練習①-結果表（貼付）'!$1:$1,0)),"")=0,"",IFERROR(INDEX('[1]12日_公式練習①-結果表（貼付）'!$A:$Z,MATCH($A20,'[1]12日_公式練習①-結果表（貼付）'!$A:$A,0),MATCH(S$11,'[1]12日_公式練習①-結果表（貼付）'!$1:$1,0)),""))</f>
        <v/>
      </c>
      <c r="T20" s="4"/>
      <c r="U20" s="4"/>
    </row>
    <row r="21" spans="1:21" ht="12.75" customHeight="1" x14ac:dyDescent="0.15">
      <c r="A21" s="39">
        <f>IF(OR('[1]12日_公式練習①-結果表（貼付）'!A10="DNF",'[1]12日_公式練習①-結果表（貼付）'!A10="DNS",'[1]12日_公式練習①-結果表（貼付）'!A10="DQ"),'[1]12日_公式練習①-結果表（貼付）'!A10,IF(MAX('[1]12日_公式練習①-結果表（貼付）'!$A:$A)&gt;A20,A20+1,""))</f>
        <v>9</v>
      </c>
      <c r="B21" s="38">
        <f>IFERROR(INDEX('[1]12日_公式練習①-結果表（貼付）'!A10:$Z$50,MATCH($A21,'[1]12日_公式練習①-結果表（貼付）'!A10:$A$50,0),MATCH('12日_公式練習①-結果表'!B$11,'[1]12日_公式練習①-結果表（貼付）'!$1:$1,0)),"")</f>
        <v>74</v>
      </c>
      <c r="C21" s="37"/>
      <c r="D21" s="36" t="str">
        <f>IFERROR(INDEX('[1]12日_公式練習①-結果表（貼付）'!$A:$Z,MATCH($B21,'[1]12日_公式練習①-結果表（貼付）'!$B:$B,0),MATCH('12日_公式練習①-結果表'!D$11,'[1]12日_公式練習①-結果表（貼付）'!$1:$1,0)),"")</f>
        <v>宮地 健太朗</v>
      </c>
      <c r="E21" s="35" t="str">
        <f>IFERROR(INDEX('[1]12日_公式練習①-結果表（貼付）'!$A:$Z,MATCH($B21,'[1]12日_公式練習①-結果表（貼付）'!$B:$B,0),MATCH('12日_公式練習①-結果表'!E$11,'[1]12日_公式練習①-結果表（貼付）'!$1:$1,0)),"")</f>
        <v>INTREPID/YAMAHA</v>
      </c>
      <c r="F21" s="34" t="str">
        <f>IFERROR(INDEX('[1]12日_公式練習①-結果表（貼付）'!$A:$Z,MATCH($B21,'[1]12日_公式練習①-結果表（貼付）'!$B:$B,0),MATCH('12日_公式練習①-結果表'!F$11,'[1]12日_公式練習①-結果表（貼付）'!$1:$1,0)),"")</f>
        <v>Ash</v>
      </c>
      <c r="G21" s="33" t="str">
        <f>IFERROR(INDEX('[1]12日_公式練習①-結果表（貼付）'!$A:$Z,MATCH($B21,'[1]12日_公式練習①-結果表（貼付）'!$B:$B,0),MATCH('12日_公式練習①-結果表'!G$11,'[1]12日_公式練習①-結果表（貼付）'!$1:$1,0)),"")</f>
        <v>BS</v>
      </c>
      <c r="H21" s="32">
        <f>IF(A21="DNS","ｽﾀｰﾄ出来ず",IF(A21="DQ","失　格",IFERROR(INDEX('[1]12日_公式練習①-結果表（貼付）'!$A:$Z,MATCH($B21,'[1]12日_公式練習①-結果表（貼付）'!$B:$B,0),MATCH('12日_公式練習①-結果表'!H$11,'[1]12日_公式練習①-結果表（貼付）'!$1:$1,0)),"")))</f>
        <v>55.043999999999997</v>
      </c>
      <c r="I21" s="31" t="str">
        <f>IF(H21&lt;1,"",IF($I$11&gt;H21,"R",""))</f>
        <v/>
      </c>
      <c r="J21" s="30">
        <f>IF(A21="DNS","",IF(A21="DQ","",IFERROR(INDEX('[1]12日_公式練習①-結果表（貼付）'!$A:$Z,MATCH($B21,'[1]12日_公式練習①-結果表（貼付）'!$B:$B,0),MATCH('12日_公式練習①-結果表'!J$11,'[1]12日_公式練習①-結果表（貼付）'!$1:$1,0)),"")))</f>
        <v>0.622</v>
      </c>
      <c r="K21" s="30">
        <f>IF(A21="DNS","",IF(A21="DQ","",IFERROR(INDEX('[1]12日_公式練習①-結果表（貼付）'!$A:$Z,MATCH($B21,'[1]12日_公式練習①-結果表（貼付）'!$B:$B,0),MATCH('12日_公式練習①-結果表'!K$11,'[1]12日_公式練習①-結果表（貼付）'!$1:$1,0)),"")))</f>
        <v>0.05</v>
      </c>
      <c r="L21" s="29" t="str">
        <f>IF(A21="DNS","",IF(A21="DQ","",IFERROR(INDEX('[1]12日_公式練習①-結果表（貼付）'!$A:$Z,MATCH($B21,'[1]12日_公式練習①-結果表（貼付）'!$B:$B,0),MATCH("In Lap",'[1]12日_公式練習①-結果表（貼付）'!$1:$1,0))&amp;"/"&amp;INDEX('[1]12日_公式練習①-結果表（貼付）'!$A:$Z,MATCH($B21,'[1]12日_公式練習①-結果表（貼付）'!$B:$B,0),MATCH("Laps",'[1]12日_公式練習①-結果表（貼付）'!$1:$1,0)),"")))</f>
        <v>9/9</v>
      </c>
      <c r="M21" s="40"/>
      <c r="N21" s="4"/>
      <c r="O21" s="4"/>
      <c r="P21" s="5" t="str">
        <f>IF(IFERROR(INDEX('[1]12日_公式練習①-結果表（貼付）'!$A:$Z,MATCH($B21,'[1]12日_公式練習①-結果表（貼付）'!$B:$B,0),MATCH(P$11,'[1]12日_公式練習①-結果表（貼付）'!$1:$1,0)),"")=0,"",IFERROR(INDEX('[1]12日_公式練習①-結果表（貼付）'!$A:$Z,MATCH($B21,'[1]12日_公式練習①-結果表（貼付）'!$B:$B,0),MATCH(P$11,'[1]12日_公式練習①-結果表（貼付）'!$1:$1,0)),""))</f>
        <v/>
      </c>
      <c r="Q21" s="5" t="str">
        <f>IF(P21="","",COUNTIF($P$13:P21,"&lt;&gt;"&amp;""))</f>
        <v/>
      </c>
      <c r="R21" s="5" t="str">
        <f>IFERROR(RANK(Q21,$Q$13:$Q$46,1),"")</f>
        <v/>
      </c>
      <c r="S21" s="5" t="str">
        <f>IF(IFERROR(INDEX('[1]12日_公式練習①-結果表（貼付）'!$A:$Z,MATCH($A21,'[1]12日_公式練習①-結果表（貼付）'!$A:$A,0),MATCH(S$11,'[1]12日_公式練習①-結果表（貼付）'!$1:$1,0)),"")=0,"",IFERROR(INDEX('[1]12日_公式練習①-結果表（貼付）'!$A:$Z,MATCH($A21,'[1]12日_公式練習①-結果表（貼付）'!$A:$A,0),MATCH(S$11,'[1]12日_公式練習①-結果表（貼付）'!$1:$1,0)),""))</f>
        <v/>
      </c>
      <c r="T21" s="4"/>
      <c r="U21" s="4"/>
    </row>
    <row r="22" spans="1:21" ht="12.75" customHeight="1" x14ac:dyDescent="0.15">
      <c r="A22" s="39">
        <f>IF(OR('[1]12日_公式練習①-結果表（貼付）'!A11="DNF",'[1]12日_公式練習①-結果表（貼付）'!A11="DNS",'[1]12日_公式練習①-結果表（貼付）'!A11="DQ"),'[1]12日_公式練習①-結果表（貼付）'!A11,IF(MAX('[1]12日_公式練習①-結果表（貼付）'!$A:$A)&gt;A21,A21+1,""))</f>
        <v>10</v>
      </c>
      <c r="B22" s="38">
        <f>IFERROR(INDEX('[1]12日_公式練習①-結果表（貼付）'!A11:$Z$50,MATCH($A22,'[1]12日_公式練習①-結果表（貼付）'!A11:$A$50,0),MATCH('12日_公式練習①-結果表'!B$11,'[1]12日_公式練習①-結果表（貼付）'!$1:$1,0)),"")</f>
        <v>18</v>
      </c>
      <c r="C22" s="37"/>
      <c r="D22" s="36" t="str">
        <f>IFERROR(INDEX('[1]12日_公式練習①-結果表（貼付）'!$A:$Z,MATCH($B22,'[1]12日_公式練習①-結果表（貼付）'!$B:$B,0),MATCH('12日_公式練習①-結果表'!D$11,'[1]12日_公式練習①-結果表（貼付）'!$1:$1,0)),"")</f>
        <v>吉田 広樹</v>
      </c>
      <c r="E22" s="35" t="str">
        <f>IFERROR(INDEX('[1]12日_公式練習①-結果表（貼付）'!$A:$Z,MATCH($B22,'[1]12日_公式練習①-結果表（貼付）'!$B:$B,0),MATCH('12日_公式練習①-結果表'!E$11,'[1]12日_公式練習①-結果表（貼付）'!$1:$1,0)),"")</f>
        <v>Birel ART/YAMAHA</v>
      </c>
      <c r="F22" s="34" t="str">
        <f>IFERROR(INDEX('[1]12日_公式練習①-結果表（貼付）'!$A:$Z,MATCH($B22,'[1]12日_公式練習①-結果表（貼付）'!$B:$B,0),MATCH('12日_公式練習①-結果表'!F$11,'[1]12日_公式練習①-結果表（貼付）'!$1:$1,0)),"")</f>
        <v>のりものクラブエッフェガーラ</v>
      </c>
      <c r="G22" s="33" t="str">
        <f>IFERROR(INDEX('[1]12日_公式練習①-結果表（貼付）'!$A:$Z,MATCH($B22,'[1]12日_公式練習①-結果表（貼付）'!$B:$B,0),MATCH('12日_公式練習①-結果表'!G$11,'[1]12日_公式練習①-結果表（貼付）'!$1:$1,0)),"")</f>
        <v>BS</v>
      </c>
      <c r="H22" s="32">
        <f>IF(A22="DNS","ｽﾀｰﾄ出来ず",IF(A22="DQ","失　格",IFERROR(INDEX('[1]12日_公式練習①-結果表（貼付）'!$A:$Z,MATCH($B22,'[1]12日_公式練習①-結果表（貼付）'!$B:$B,0),MATCH('12日_公式練習①-結果表'!H$11,'[1]12日_公式練習①-結果表（貼付）'!$1:$1,0)),"")))</f>
        <v>55.063000000000002</v>
      </c>
      <c r="I22" s="31" t="str">
        <f>IF(H22&lt;1,"",IF($I$11&gt;H22,"R",""))</f>
        <v/>
      </c>
      <c r="J22" s="30">
        <f>IF(A22="DNS","",IF(A22="DQ","",IFERROR(INDEX('[1]12日_公式練習①-結果表（貼付）'!$A:$Z,MATCH($B22,'[1]12日_公式練習①-結果表（貼付）'!$B:$B,0),MATCH('12日_公式練習①-結果表'!J$11,'[1]12日_公式練習①-結果表（貼付）'!$1:$1,0)),"")))</f>
        <v>0.64100000000000001</v>
      </c>
      <c r="K22" s="30">
        <f>IF(A22="DNS","",IF(A22="DQ","",IFERROR(INDEX('[1]12日_公式練習①-結果表（貼付）'!$A:$Z,MATCH($B22,'[1]12日_公式練習①-結果表（貼付）'!$B:$B,0),MATCH('12日_公式練習①-結果表'!K$11,'[1]12日_公式練習①-結果表（貼付）'!$1:$1,0)),"")))</f>
        <v>1.9E-2</v>
      </c>
      <c r="L22" s="29" t="str">
        <f>IF(A22="DNS","",IF(A22="DQ","",IFERROR(INDEX('[1]12日_公式練習①-結果表（貼付）'!$A:$Z,MATCH($B22,'[1]12日_公式練習①-結果表（貼付）'!$B:$B,0),MATCH("In Lap",'[1]12日_公式練習①-結果表（貼付）'!$1:$1,0))&amp;"/"&amp;INDEX('[1]12日_公式練習①-結果表（貼付）'!$A:$Z,MATCH($B22,'[1]12日_公式練習①-結果表（貼付）'!$B:$B,0),MATCH("Laps",'[1]12日_公式練習①-結果表（貼付）'!$1:$1,0)),"")))</f>
        <v>4/10</v>
      </c>
      <c r="M22" s="40"/>
      <c r="N22" s="4"/>
      <c r="O22" s="4"/>
      <c r="P22" s="5" t="str">
        <f>IF(IFERROR(INDEX('[1]12日_公式練習①-結果表（貼付）'!$A:$Z,MATCH($B22,'[1]12日_公式練習①-結果表（貼付）'!$B:$B,0),MATCH(P$11,'[1]12日_公式練習①-結果表（貼付）'!$1:$1,0)),"")=0,"",IFERROR(INDEX('[1]12日_公式練習①-結果表（貼付）'!$A:$Z,MATCH($B22,'[1]12日_公式練習①-結果表（貼付）'!$B:$B,0),MATCH(P$11,'[1]12日_公式練習①-結果表（貼付）'!$1:$1,0)),""))</f>
        <v/>
      </c>
      <c r="Q22" s="5" t="str">
        <f>IF(P22="","",COUNTIF($P$13:P22,"&lt;&gt;"&amp;""))</f>
        <v/>
      </c>
      <c r="R22" s="5" t="str">
        <f>IFERROR(RANK(Q22,$Q$13:$Q$46,1),"")</f>
        <v/>
      </c>
      <c r="S22" s="5" t="str">
        <f>IF(IFERROR(INDEX('[1]12日_公式練習①-結果表（貼付）'!$A:$Z,MATCH($A22,'[1]12日_公式練習①-結果表（貼付）'!$A:$A,0),MATCH(S$11,'[1]12日_公式練習①-結果表（貼付）'!$1:$1,0)),"")=0,"",IFERROR(INDEX('[1]12日_公式練習①-結果表（貼付）'!$A:$Z,MATCH($A22,'[1]12日_公式練習①-結果表（貼付）'!$A:$A,0),MATCH(S$11,'[1]12日_公式練習①-結果表（貼付）'!$1:$1,0)),""))</f>
        <v/>
      </c>
      <c r="T22" s="4"/>
      <c r="U22" s="4"/>
    </row>
    <row r="23" spans="1:21" ht="12.75" customHeight="1" x14ac:dyDescent="0.15">
      <c r="A23" s="39">
        <f>IF(OR('[1]12日_公式練習①-結果表（貼付）'!A12="DNF",'[1]12日_公式練習①-結果表（貼付）'!A12="DNS",'[1]12日_公式練習①-結果表（貼付）'!A12="DQ"),'[1]12日_公式練習①-結果表（貼付）'!A12,IF(MAX('[1]12日_公式練習①-結果表（貼付）'!$A:$A)&gt;A22,A22+1,""))</f>
        <v>11</v>
      </c>
      <c r="B23" s="38">
        <f>IFERROR(INDEX('[1]12日_公式練習①-結果表（貼付）'!A12:$Z$50,MATCH($A23,'[1]12日_公式練習①-結果表（貼付）'!A12:$A$50,0),MATCH('12日_公式練習①-結果表'!B$11,'[1]12日_公式練習①-結果表（貼付）'!$1:$1,0)),"")</f>
        <v>51</v>
      </c>
      <c r="C23" s="37"/>
      <c r="D23" s="36" t="str">
        <f>IFERROR(INDEX('[1]12日_公式練習①-結果表（貼付）'!$A:$Z,MATCH($B23,'[1]12日_公式練習①-結果表（貼付）'!$B:$B,0),MATCH('12日_公式練習①-結果表'!D$11,'[1]12日_公式練習①-結果表（貼付）'!$1:$1,0)),"")</f>
        <v>宮﨑 琉</v>
      </c>
      <c r="E23" s="35" t="str">
        <f>IFERROR(INDEX('[1]12日_公式練習①-結果表（貼付）'!$A:$Z,MATCH($B23,'[1]12日_公式練習①-結果表（貼付）'!$B:$B,0),MATCH('12日_公式練習①-結果表'!E$11,'[1]12日_公式練習①-結果表（貼付）'!$1:$1,0)),"")</f>
        <v>Birel ART/YAMAHA</v>
      </c>
      <c r="F23" s="34" t="str">
        <f>IFERROR(INDEX('[1]12日_公式練習①-結果表（貼付）'!$A:$Z,MATCH($B23,'[1]12日_公式練習①-結果表（貼付）'!$B:$B,0),MATCH('12日_公式練習①-結果表'!F$11,'[1]12日_公式練習①-結果表（貼付）'!$1:$1,0)),"")</f>
        <v>ASTECH</v>
      </c>
      <c r="G23" s="33" t="str">
        <f>IFERROR(INDEX('[1]12日_公式練習①-結果表（貼付）'!$A:$Z,MATCH($B23,'[1]12日_公式練習①-結果表（貼付）'!$B:$B,0),MATCH('12日_公式練習①-結果表'!G$11,'[1]12日_公式練習①-結果表（貼付）'!$1:$1,0)),"")</f>
        <v>BS</v>
      </c>
      <c r="H23" s="32">
        <f>IF(A23="DNS","ｽﾀｰﾄ出来ず",IF(A23="DQ","失　格",IFERROR(INDEX('[1]12日_公式練習①-結果表（貼付）'!$A:$Z,MATCH($B23,'[1]12日_公式練習①-結果表（貼付）'!$B:$B,0),MATCH('12日_公式練習①-結果表'!H$11,'[1]12日_公式練習①-結果表（貼付）'!$1:$1,0)),"")))</f>
        <v>55.08</v>
      </c>
      <c r="I23" s="31" t="str">
        <f>IF(H23&lt;1,"",IF($I$11&gt;H23,"R",""))</f>
        <v/>
      </c>
      <c r="J23" s="30">
        <f>IF(A23="DNS","",IF(A23="DQ","",IFERROR(INDEX('[1]12日_公式練習①-結果表（貼付）'!$A:$Z,MATCH($B23,'[1]12日_公式練習①-結果表（貼付）'!$B:$B,0),MATCH('12日_公式練習①-結果表'!J$11,'[1]12日_公式練習①-結果表（貼付）'!$1:$1,0)),"")))</f>
        <v>0.65800000000000003</v>
      </c>
      <c r="K23" s="30">
        <f>IF(A23="DNS","",IF(A23="DQ","",IFERROR(INDEX('[1]12日_公式練習①-結果表（貼付）'!$A:$Z,MATCH($B23,'[1]12日_公式練習①-結果表（貼付）'!$B:$B,0),MATCH('12日_公式練習①-結果表'!K$11,'[1]12日_公式練習①-結果表（貼付）'!$1:$1,0)),"")))</f>
        <v>1.7000000000000001E-2</v>
      </c>
      <c r="L23" s="29" t="str">
        <f>IF(A23="DNS","",IF(A23="DQ","",IFERROR(INDEX('[1]12日_公式練習①-結果表（貼付）'!$A:$Z,MATCH($B23,'[1]12日_公式練習①-結果表（貼付）'!$B:$B,0),MATCH("In Lap",'[1]12日_公式練習①-結果表（貼付）'!$1:$1,0))&amp;"/"&amp;INDEX('[1]12日_公式練習①-結果表（貼付）'!$A:$Z,MATCH($B23,'[1]12日_公式練習①-結果表（貼付）'!$B:$B,0),MATCH("Laps",'[1]12日_公式練習①-結果表（貼付）'!$1:$1,0)),"")))</f>
        <v>3/10</v>
      </c>
      <c r="M23" s="40"/>
      <c r="N23" s="4"/>
      <c r="O23" s="4"/>
      <c r="P23" s="5" t="str">
        <f>IF(IFERROR(INDEX('[1]12日_公式練習①-結果表（貼付）'!$A:$Z,MATCH($B23,'[1]12日_公式練習①-結果表（貼付）'!$B:$B,0),MATCH(P$11,'[1]12日_公式練習①-結果表（貼付）'!$1:$1,0)),"")=0,"",IFERROR(INDEX('[1]12日_公式練習①-結果表（貼付）'!$A:$Z,MATCH($B23,'[1]12日_公式練習①-結果表（貼付）'!$B:$B,0),MATCH(P$11,'[1]12日_公式練習①-結果表（貼付）'!$1:$1,0)),""))</f>
        <v/>
      </c>
      <c r="Q23" s="5" t="str">
        <f>IF(P23="","",COUNTIF($P$13:P23,"&lt;&gt;"&amp;""))</f>
        <v/>
      </c>
      <c r="R23" s="5" t="str">
        <f>IFERROR(RANK(Q23,$Q$13:$Q$46,1),"")</f>
        <v/>
      </c>
      <c r="S23" s="5" t="str">
        <f>IF(IFERROR(INDEX('[1]12日_公式練習①-結果表（貼付）'!$A:$Z,MATCH($A23,'[1]12日_公式練習①-結果表（貼付）'!$A:$A,0),MATCH(S$11,'[1]12日_公式練習①-結果表（貼付）'!$1:$1,0)),"")=0,"",IFERROR(INDEX('[1]12日_公式練習①-結果表（貼付）'!$A:$Z,MATCH($A23,'[1]12日_公式練習①-結果表（貼付）'!$A:$A,0),MATCH(S$11,'[1]12日_公式練習①-結果表（貼付）'!$1:$1,0)),""))</f>
        <v/>
      </c>
      <c r="T23" s="4"/>
      <c r="U23" s="4"/>
    </row>
    <row r="24" spans="1:21" ht="12.75" customHeight="1" x14ac:dyDescent="0.15">
      <c r="A24" s="39">
        <f>IF(OR('[1]12日_公式練習①-結果表（貼付）'!A13="DNF",'[1]12日_公式練習①-結果表（貼付）'!A13="DNS",'[1]12日_公式練習①-結果表（貼付）'!A13="DQ"),'[1]12日_公式練習①-結果表（貼付）'!A13,IF(MAX('[1]12日_公式練習①-結果表（貼付）'!$A:$A)&gt;A23,A23+1,""))</f>
        <v>12</v>
      </c>
      <c r="B24" s="38">
        <f>IFERROR(INDEX('[1]12日_公式練習①-結果表（貼付）'!A13:$Z$50,MATCH($A24,'[1]12日_公式練習①-結果表（貼付）'!A13:$A$50,0),MATCH('12日_公式練習①-結果表'!B$11,'[1]12日_公式練習①-結果表（貼付）'!$1:$1,0)),"")</f>
        <v>54</v>
      </c>
      <c r="C24" s="37"/>
      <c r="D24" s="36" t="str">
        <f>IFERROR(INDEX('[1]12日_公式練習①-結果表（貼付）'!$A:$Z,MATCH($B24,'[1]12日_公式練習①-結果表（貼付）'!$B:$B,0),MATCH('12日_公式練習①-結果表'!D$11,'[1]12日_公式練習①-結果表（貼付）'!$1:$1,0)),"")</f>
        <v>越路 暢哉</v>
      </c>
      <c r="E24" s="35" t="str">
        <f>IFERROR(INDEX('[1]12日_公式練習①-結果表（貼付）'!$A:$Z,MATCH($B24,'[1]12日_公式練習①-結果表（貼付）'!$B:$B,0),MATCH('12日_公式練習①-結果表'!E$11,'[1]12日_公式練習①-結果表（貼付）'!$1:$1,0)),"")</f>
        <v>REDSPEED/YAMAHA</v>
      </c>
      <c r="F24" s="34" t="str">
        <f>IFERROR(INDEX('[1]12日_公式練習①-結果表（貼付）'!$A:$Z,MATCH($B24,'[1]12日_公式練習①-結果表（貼付）'!$B:$B,0),MATCH('12日_公式練習①-結果表'!F$11,'[1]12日_公式練習①-結果表（貼付）'!$1:$1,0)),"")</f>
        <v>ONE POINT</v>
      </c>
      <c r="G24" s="33" t="str">
        <f>IFERROR(INDEX('[1]12日_公式練習①-結果表（貼付）'!$A:$Z,MATCH($B24,'[1]12日_公式練習①-結果表（貼付）'!$B:$B,0),MATCH('12日_公式練習①-結果表'!G$11,'[1]12日_公式練習①-結果表（貼付）'!$1:$1,0)),"")</f>
        <v>BS</v>
      </c>
      <c r="H24" s="32">
        <f>IF(A24="DNS","ｽﾀｰﾄ出来ず",IF(A24="DQ","失　格",IFERROR(INDEX('[1]12日_公式練習①-結果表（貼付）'!$A:$Z,MATCH($B24,'[1]12日_公式練習①-結果表（貼付）'!$B:$B,0),MATCH('12日_公式練習①-結果表'!H$11,'[1]12日_公式練習①-結果表（貼付）'!$1:$1,0)),"")))</f>
        <v>55.149000000000001</v>
      </c>
      <c r="I24" s="31" t="str">
        <f>IF(H24&lt;1,"",IF($I$11&gt;H24,"R",""))</f>
        <v/>
      </c>
      <c r="J24" s="30">
        <f>IF(A24="DNS","",IF(A24="DQ","",IFERROR(INDEX('[1]12日_公式練習①-結果表（貼付）'!$A:$Z,MATCH($B24,'[1]12日_公式練習①-結果表（貼付）'!$B:$B,0),MATCH('12日_公式練習①-結果表'!J$11,'[1]12日_公式練習①-結果表（貼付）'!$1:$1,0)),"")))</f>
        <v>0.72699999999999998</v>
      </c>
      <c r="K24" s="30">
        <f>IF(A24="DNS","",IF(A24="DQ","",IFERROR(INDEX('[1]12日_公式練習①-結果表（貼付）'!$A:$Z,MATCH($B24,'[1]12日_公式練習①-結果表（貼付）'!$B:$B,0),MATCH('12日_公式練習①-結果表'!K$11,'[1]12日_公式練習①-結果表（貼付）'!$1:$1,0)),"")))</f>
        <v>6.9000000000000006E-2</v>
      </c>
      <c r="L24" s="29" t="str">
        <f>IF(A24="DNS","",IF(A24="DQ","",IFERROR(INDEX('[1]12日_公式練習①-結果表（貼付）'!$A:$Z,MATCH($B24,'[1]12日_公式練習①-結果表（貼付）'!$B:$B,0),MATCH("In Lap",'[1]12日_公式練習①-結果表（貼付）'!$1:$1,0))&amp;"/"&amp;INDEX('[1]12日_公式練習①-結果表（貼付）'!$A:$Z,MATCH($B24,'[1]12日_公式練習①-結果表（貼付）'!$B:$B,0),MATCH("Laps",'[1]12日_公式練習①-結果表（貼付）'!$1:$1,0)),"")))</f>
        <v>5/10</v>
      </c>
      <c r="M24" s="40"/>
      <c r="N24" s="4"/>
      <c r="O24" s="4"/>
      <c r="P24" s="5" t="str">
        <f>IF(IFERROR(INDEX('[1]12日_公式練習①-結果表（貼付）'!$A:$Z,MATCH($B24,'[1]12日_公式練習①-結果表（貼付）'!$B:$B,0),MATCH(P$11,'[1]12日_公式練習①-結果表（貼付）'!$1:$1,0)),"")=0,"",IFERROR(INDEX('[1]12日_公式練習①-結果表（貼付）'!$A:$Z,MATCH($B24,'[1]12日_公式練習①-結果表（貼付）'!$B:$B,0),MATCH(P$11,'[1]12日_公式練習①-結果表（貼付）'!$1:$1,0)),""))</f>
        <v/>
      </c>
      <c r="Q24" s="5" t="str">
        <f>IF(P24="","",COUNTIF($P$13:P24,"&lt;&gt;"&amp;""))</f>
        <v/>
      </c>
      <c r="R24" s="5" t="str">
        <f>IFERROR(RANK(Q24,$Q$13:$Q$46,1),"")</f>
        <v/>
      </c>
      <c r="S24" s="5" t="str">
        <f>IF(IFERROR(INDEX('[1]12日_公式練習①-結果表（貼付）'!$A:$Z,MATCH($A24,'[1]12日_公式練習①-結果表（貼付）'!$A:$A,0),MATCH(S$11,'[1]12日_公式練習①-結果表（貼付）'!$1:$1,0)),"")=0,"",IFERROR(INDEX('[1]12日_公式練習①-結果表（貼付）'!$A:$Z,MATCH($A24,'[1]12日_公式練習①-結果表（貼付）'!$A:$A,0),MATCH(S$11,'[1]12日_公式練習①-結果表（貼付）'!$1:$1,0)),""))</f>
        <v/>
      </c>
      <c r="T24" s="4"/>
      <c r="U24" s="4"/>
    </row>
    <row r="25" spans="1:21" ht="12.75" customHeight="1" x14ac:dyDescent="0.15">
      <c r="A25" s="39">
        <f>IF(OR('[1]12日_公式練習①-結果表（貼付）'!A14="DNF",'[1]12日_公式練習①-結果表（貼付）'!A14="DNS",'[1]12日_公式練習①-結果表（貼付）'!A14="DQ"),'[1]12日_公式練習①-結果表（貼付）'!A14,IF(MAX('[1]12日_公式練習①-結果表（貼付）'!$A:$A)&gt;A24,A24+1,""))</f>
        <v>13</v>
      </c>
      <c r="B25" s="38">
        <f>IFERROR(INDEX('[1]12日_公式練習①-結果表（貼付）'!A14:$Z$50,MATCH($A25,'[1]12日_公式練習①-結果表（貼付）'!A14:$A$50,0),MATCH('12日_公式練習①-結果表'!B$11,'[1]12日_公式練習①-結果表（貼付）'!$1:$1,0)),"")</f>
        <v>27</v>
      </c>
      <c r="C25" s="37"/>
      <c r="D25" s="36" t="str">
        <f>IFERROR(INDEX('[1]12日_公式練習①-結果表（貼付）'!$A:$Z,MATCH($B25,'[1]12日_公式練習①-結果表（貼付）'!$B:$B,0),MATCH('12日_公式練習①-結果表'!D$11,'[1]12日_公式練習①-結果表（貼付）'!$1:$1,0)),"")</f>
        <v>舟橋 弘典</v>
      </c>
      <c r="E25" s="35" t="str">
        <f>IFERROR(INDEX('[1]12日_公式練習①-結果表（貼付）'!$A:$Z,MATCH($B25,'[1]12日_公式練習①-結果表（貼付）'!$B:$B,0),MATCH('12日_公式練習①-結果表'!E$11,'[1]12日_公式練習①-結果表（貼付）'!$1:$1,0)),"")</f>
        <v>KOSMIC/YAMAHA</v>
      </c>
      <c r="F25" s="34" t="str">
        <f>IFERROR(INDEX('[1]12日_公式練習①-結果表（貼付）'!$A:$Z,MATCH($B25,'[1]12日_公式練習①-結果表（貼付）'!$B:$B,0),MATCH('12日_公式練習①-結果表'!F$11,'[1]12日_公式練習①-結果表（貼付）'!$1:$1,0)),"")</f>
        <v>HIRAIPROJECT With Ash</v>
      </c>
      <c r="G25" s="33" t="str">
        <f>IFERROR(INDEX('[1]12日_公式練習①-結果表（貼付）'!$A:$Z,MATCH($B25,'[1]12日_公式練習①-結果表（貼付）'!$B:$B,0),MATCH('12日_公式練習①-結果表'!G$11,'[1]12日_公式練習①-結果表（貼付）'!$1:$1,0)),"")</f>
        <v>BS</v>
      </c>
      <c r="H25" s="32">
        <f>IF(A25="DNS","ｽﾀｰﾄ出来ず",IF(A25="DQ","失　格",IFERROR(INDEX('[1]12日_公式練習①-結果表（貼付）'!$A:$Z,MATCH($B25,'[1]12日_公式練習①-結果表（貼付）'!$B:$B,0),MATCH('12日_公式練習①-結果表'!H$11,'[1]12日_公式練習①-結果表（貼付）'!$1:$1,0)),"")))</f>
        <v>55.161000000000001</v>
      </c>
      <c r="I25" s="31" t="str">
        <f>IF(H25&lt;1,"",IF($I$11&gt;H25,"R",""))</f>
        <v/>
      </c>
      <c r="J25" s="30">
        <f>IF(A25="DNS","",IF(A25="DQ","",IFERROR(INDEX('[1]12日_公式練習①-結果表（貼付）'!$A:$Z,MATCH($B25,'[1]12日_公式練習①-結果表（貼付）'!$B:$B,0),MATCH('12日_公式練習①-結果表'!J$11,'[1]12日_公式練習①-結果表（貼付）'!$1:$1,0)),"")))</f>
        <v>0.73899999999999999</v>
      </c>
      <c r="K25" s="30">
        <f>IF(A25="DNS","",IF(A25="DQ","",IFERROR(INDEX('[1]12日_公式練習①-結果表（貼付）'!$A:$Z,MATCH($B25,'[1]12日_公式練習①-結果表（貼付）'!$B:$B,0),MATCH('12日_公式練習①-結果表'!K$11,'[1]12日_公式練習①-結果表（貼付）'!$1:$1,0)),"")))</f>
        <v>1.2E-2</v>
      </c>
      <c r="L25" s="29" t="str">
        <f>IF(A25="DNS","",IF(A25="DQ","",IFERROR(INDEX('[1]12日_公式練習①-結果表（貼付）'!$A:$Z,MATCH($B25,'[1]12日_公式練習①-結果表（貼付）'!$B:$B,0),MATCH("In Lap",'[1]12日_公式練習①-結果表（貼付）'!$1:$1,0))&amp;"/"&amp;INDEX('[1]12日_公式練習①-結果表（貼付）'!$A:$Z,MATCH($B25,'[1]12日_公式練習①-結果表（貼付）'!$B:$B,0),MATCH("Laps",'[1]12日_公式練習①-結果表（貼付）'!$1:$1,0)),"")))</f>
        <v>4/10</v>
      </c>
      <c r="M25" s="40"/>
      <c r="N25" s="4"/>
      <c r="O25" s="4"/>
      <c r="P25" s="5" t="str">
        <f>IF(IFERROR(INDEX('[1]12日_公式練習①-結果表（貼付）'!$A:$Z,MATCH($B25,'[1]12日_公式練習①-結果表（貼付）'!$B:$B,0),MATCH(P$11,'[1]12日_公式練習①-結果表（貼付）'!$1:$1,0)),"")=0,"",IFERROR(INDEX('[1]12日_公式練習①-結果表（貼付）'!$A:$Z,MATCH($B25,'[1]12日_公式練習①-結果表（貼付）'!$B:$B,0),MATCH(P$11,'[1]12日_公式練習①-結果表（貼付）'!$1:$1,0)),""))</f>
        <v/>
      </c>
      <c r="Q25" s="5" t="str">
        <f>IF(P25="","",COUNTIF($P$13:P25,"&lt;&gt;"&amp;""))</f>
        <v/>
      </c>
      <c r="R25" s="5" t="str">
        <f>IFERROR(RANK(Q25,$Q$13:$Q$46,1),"")</f>
        <v/>
      </c>
      <c r="S25" s="5" t="str">
        <f>IF(IFERROR(INDEX('[1]12日_公式練習①-結果表（貼付）'!$A:$Z,MATCH($A25,'[1]12日_公式練習①-結果表（貼付）'!$A:$A,0),MATCH(S$11,'[1]12日_公式練習①-結果表（貼付）'!$1:$1,0)),"")=0,"",IFERROR(INDEX('[1]12日_公式練習①-結果表（貼付）'!$A:$Z,MATCH($A25,'[1]12日_公式練習①-結果表（貼付）'!$A:$A,0),MATCH(S$11,'[1]12日_公式練習①-結果表（貼付）'!$1:$1,0)),""))</f>
        <v/>
      </c>
      <c r="T25" s="4"/>
      <c r="U25" s="4"/>
    </row>
    <row r="26" spans="1:21" ht="12.75" customHeight="1" x14ac:dyDescent="0.15">
      <c r="A26" s="39">
        <f>IF(OR('[1]12日_公式練習①-結果表（貼付）'!A15="DNF",'[1]12日_公式練習①-結果表（貼付）'!A15="DNS",'[1]12日_公式練習①-結果表（貼付）'!A15="DQ"),'[1]12日_公式練習①-結果表（貼付）'!A15,IF(MAX('[1]12日_公式練習①-結果表（貼付）'!$A:$A)&gt;A25,A25+1,""))</f>
        <v>14</v>
      </c>
      <c r="B26" s="38">
        <f>IFERROR(INDEX('[1]12日_公式練習①-結果表（貼付）'!A15:$Z$50,MATCH($A26,'[1]12日_公式練習①-結果表（貼付）'!A15:$A$50,0),MATCH('12日_公式練習①-結果表'!B$11,'[1]12日_公式練習①-結果表（貼付）'!$1:$1,0)),"")</f>
        <v>20</v>
      </c>
      <c r="C26" s="37"/>
      <c r="D26" s="36" t="str">
        <f>IFERROR(INDEX('[1]12日_公式練習①-結果表（貼付）'!$A:$Z,MATCH($B26,'[1]12日_公式練習①-結果表（貼付）'!$B:$B,0),MATCH('12日_公式練習①-結果表'!D$11,'[1]12日_公式練習①-結果表（貼付）'!$1:$1,0)),"")</f>
        <v>岸 秀行</v>
      </c>
      <c r="E26" s="35" t="str">
        <f>IFERROR(INDEX('[1]12日_公式練習①-結果表（貼付）'!$A:$Z,MATCH($B26,'[1]12日_公式練習①-結果表（貼付）'!$B:$B,0),MATCH('12日_公式練習①-結果表'!E$11,'[1]12日_公式練習①-結果表（貼付）'!$1:$1,0)),"")</f>
        <v>KOSMIC/YAMAHA</v>
      </c>
      <c r="F26" s="34" t="str">
        <f>IFERROR(INDEX('[1]12日_公式練習①-結果表（貼付）'!$A:$Z,MATCH($B26,'[1]12日_公式練習①-結果表（貼付）'!$B:$B,0),MATCH('12日_公式練習①-結果表'!F$11,'[1]12日_公式練習①-結果表（貼付）'!$1:$1,0)),"")</f>
        <v>チームナガオ・大阪鶴見法律事務所</v>
      </c>
      <c r="G26" s="33" t="str">
        <f>IFERROR(INDEX('[1]12日_公式練習①-結果表（貼付）'!$A:$Z,MATCH($B26,'[1]12日_公式練習①-結果表（貼付）'!$B:$B,0),MATCH('12日_公式練習①-結果表'!G$11,'[1]12日_公式練習①-結果表（貼付）'!$1:$1,0)),"")</f>
        <v>BS</v>
      </c>
      <c r="H26" s="32">
        <f>IF(A26="DNS","ｽﾀｰﾄ出来ず",IF(A26="DQ","失　格",IFERROR(INDEX('[1]12日_公式練習①-結果表（貼付）'!$A:$Z,MATCH($B26,'[1]12日_公式練習①-結果表（貼付）'!$B:$B,0),MATCH('12日_公式練習①-結果表'!H$11,'[1]12日_公式練習①-結果表（貼付）'!$1:$1,0)),"")))</f>
        <v>55.223999999999997</v>
      </c>
      <c r="I26" s="31" t="str">
        <f>IF(H26&lt;1,"",IF($I$11&gt;H26,"R",""))</f>
        <v/>
      </c>
      <c r="J26" s="30">
        <f>IF(A26="DNS","",IF(A26="DQ","",IFERROR(INDEX('[1]12日_公式練習①-結果表（貼付）'!$A:$Z,MATCH($B26,'[1]12日_公式練習①-結果表（貼付）'!$B:$B,0),MATCH('12日_公式練習①-結果表'!J$11,'[1]12日_公式練習①-結果表（貼付）'!$1:$1,0)),"")))</f>
        <v>0.80200000000000005</v>
      </c>
      <c r="K26" s="30">
        <f>IF(A26="DNS","",IF(A26="DQ","",IFERROR(INDEX('[1]12日_公式練習①-結果表（貼付）'!$A:$Z,MATCH($B26,'[1]12日_公式練習①-結果表（貼付）'!$B:$B,0),MATCH('12日_公式練習①-結果表'!K$11,'[1]12日_公式練習①-結果表（貼付）'!$1:$1,0)),"")))</f>
        <v>6.3E-2</v>
      </c>
      <c r="L26" s="29" t="str">
        <f>IF(A26="DNS","",IF(A26="DQ","",IFERROR(INDEX('[1]12日_公式練習①-結果表（貼付）'!$A:$Z,MATCH($B26,'[1]12日_公式練習①-結果表（貼付）'!$B:$B,0),MATCH("In Lap",'[1]12日_公式練習①-結果表（貼付）'!$1:$1,0))&amp;"/"&amp;INDEX('[1]12日_公式練習①-結果表（貼付）'!$A:$Z,MATCH($B26,'[1]12日_公式練習①-結果表（貼付）'!$B:$B,0),MATCH("Laps",'[1]12日_公式練習①-結果表（貼付）'!$1:$1,0)),"")))</f>
        <v>6/10</v>
      </c>
      <c r="M26" s="40"/>
      <c r="N26" s="4"/>
      <c r="O26" s="4"/>
      <c r="P26" s="5" t="str">
        <f>IF(IFERROR(INDEX('[1]12日_公式練習①-結果表（貼付）'!$A:$Z,MATCH($B26,'[1]12日_公式練習①-結果表（貼付）'!$B:$B,0),MATCH(P$11,'[1]12日_公式練習①-結果表（貼付）'!$1:$1,0)),"")=0,"",IFERROR(INDEX('[1]12日_公式練習①-結果表（貼付）'!$A:$Z,MATCH($B26,'[1]12日_公式練習①-結果表（貼付）'!$B:$B,0),MATCH(P$11,'[1]12日_公式練習①-結果表（貼付）'!$1:$1,0)),""))</f>
        <v/>
      </c>
      <c r="Q26" s="5" t="str">
        <f>IF(P26="","",COUNTIF($P$13:P26,"&lt;&gt;"&amp;""))</f>
        <v/>
      </c>
      <c r="R26" s="5" t="str">
        <f>IFERROR(RANK(Q26,$Q$13:$Q$46,1),"")</f>
        <v/>
      </c>
      <c r="S26" s="5" t="str">
        <f>IF(IFERROR(INDEX('[1]12日_公式練習①-結果表（貼付）'!$A:$Z,MATCH($A26,'[1]12日_公式練習①-結果表（貼付）'!$A:$A,0),MATCH(S$11,'[1]12日_公式練習①-結果表（貼付）'!$1:$1,0)),"")=0,"",IFERROR(INDEX('[1]12日_公式練習①-結果表（貼付）'!$A:$Z,MATCH($A26,'[1]12日_公式練習①-結果表（貼付）'!$A:$A,0),MATCH(S$11,'[1]12日_公式練習①-結果表（貼付）'!$1:$1,0)),""))</f>
        <v/>
      </c>
      <c r="T26" s="4"/>
      <c r="U26" s="4"/>
    </row>
    <row r="27" spans="1:21" ht="12.75" customHeight="1" x14ac:dyDescent="0.15">
      <c r="A27" s="39">
        <f>IF(OR('[1]12日_公式練習①-結果表（貼付）'!A16="DNF",'[1]12日_公式練習①-結果表（貼付）'!A16="DNS",'[1]12日_公式練習①-結果表（貼付）'!A16="DQ"),'[1]12日_公式練習①-結果表（貼付）'!A16,IF(MAX('[1]12日_公式練習①-結果表（貼付）'!$A:$A)&gt;A26,A26+1,""))</f>
        <v>15</v>
      </c>
      <c r="B27" s="38">
        <f>IFERROR(INDEX('[1]12日_公式練習①-結果表（貼付）'!A16:$Z$50,MATCH($A27,'[1]12日_公式練習①-結果表（貼付）'!A16:$A$50,0),MATCH('12日_公式練習①-結果表'!B$11,'[1]12日_公式練習①-結果表（貼付）'!$1:$1,0)),"")</f>
        <v>34</v>
      </c>
      <c r="C27" s="37"/>
      <c r="D27" s="36" t="str">
        <f>IFERROR(INDEX('[1]12日_公式練習①-結果表（貼付）'!$A:$Z,MATCH($B27,'[1]12日_公式練習①-結果表（貼付）'!$B:$B,0),MATCH('12日_公式練習①-結果表'!D$11,'[1]12日_公式練習①-結果表（貼付）'!$1:$1,0)),"")</f>
        <v>増田 貴久</v>
      </c>
      <c r="E27" s="35" t="str">
        <f>IFERROR(INDEX('[1]12日_公式練習①-結果表（貼付）'!$A:$Z,MATCH($B27,'[1]12日_公式練習①-結果表（貼付）'!$B:$B,0),MATCH('12日_公式練習①-結果表'!E$11,'[1]12日_公式練習①-結果表（貼付）'!$1:$1,0)),"")</f>
        <v>EXPRIT/YAMAHA</v>
      </c>
      <c r="F27" s="34" t="str">
        <f>IFERROR(INDEX('[1]12日_公式練習①-結果表（貼付）'!$A:$Z,MATCH($B27,'[1]12日_公式練習①-結果表（貼付）'!$B:$B,0),MATCH('12日_公式練習①-結果表'!F$11,'[1]12日_公式練習①-結果表（貼付）'!$1:$1,0)),"")</f>
        <v>LUCE MOTOR SPORTS</v>
      </c>
      <c r="G27" s="33" t="str">
        <f>IFERROR(INDEX('[1]12日_公式練習①-結果表（貼付）'!$A:$Z,MATCH($B27,'[1]12日_公式練習①-結果表（貼付）'!$B:$B,0),MATCH('12日_公式練習①-結果表'!G$11,'[1]12日_公式練習①-結果表（貼付）'!$1:$1,0)),"")</f>
        <v>BS</v>
      </c>
      <c r="H27" s="32">
        <f>IF(A27="DNS","ｽﾀｰﾄ出来ず",IF(A27="DQ","失　格",IFERROR(INDEX('[1]12日_公式練習①-結果表（貼付）'!$A:$Z,MATCH($B27,'[1]12日_公式練習①-結果表（貼付）'!$B:$B,0),MATCH('12日_公式練習①-結果表'!H$11,'[1]12日_公式練習①-結果表（貼付）'!$1:$1,0)),"")))</f>
        <v>55.283999999999999</v>
      </c>
      <c r="I27" s="31" t="str">
        <f>IF(H27&lt;1,"",IF($I$11&gt;H27,"R",""))</f>
        <v/>
      </c>
      <c r="J27" s="30">
        <f>IF(A27="DNS","",IF(A27="DQ","",IFERROR(INDEX('[1]12日_公式練習①-結果表（貼付）'!$A:$Z,MATCH($B27,'[1]12日_公式練習①-結果表（貼付）'!$B:$B,0),MATCH('12日_公式練習①-結果表'!J$11,'[1]12日_公式練習①-結果表（貼付）'!$1:$1,0)),"")))</f>
        <v>0.86199999999999999</v>
      </c>
      <c r="K27" s="30">
        <f>IF(A27="DNS","",IF(A27="DQ","",IFERROR(INDEX('[1]12日_公式練習①-結果表（貼付）'!$A:$Z,MATCH($B27,'[1]12日_公式練習①-結果表（貼付）'!$B:$B,0),MATCH('12日_公式練習①-結果表'!K$11,'[1]12日_公式練習①-結果表（貼付）'!$1:$1,0)),"")))</f>
        <v>0.06</v>
      </c>
      <c r="L27" s="29" t="str">
        <f>IF(A27="DNS","",IF(A27="DQ","",IFERROR(INDEX('[1]12日_公式練習①-結果表（貼付）'!$A:$Z,MATCH($B27,'[1]12日_公式練習①-結果表（貼付）'!$B:$B,0),MATCH("In Lap",'[1]12日_公式練習①-結果表（貼付）'!$1:$1,0))&amp;"/"&amp;INDEX('[1]12日_公式練習①-結果表（貼付）'!$A:$Z,MATCH($B27,'[1]12日_公式練習①-結果表（貼付）'!$B:$B,0),MATCH("Laps",'[1]12日_公式練習①-結果表（貼付）'!$1:$1,0)),"")))</f>
        <v>4/9</v>
      </c>
      <c r="M27" s="40"/>
      <c r="N27" s="4"/>
      <c r="O27" s="4"/>
      <c r="P27" s="5" t="str">
        <f>IF(IFERROR(INDEX('[1]12日_公式練習①-結果表（貼付）'!$A:$Z,MATCH($B27,'[1]12日_公式練習①-結果表（貼付）'!$B:$B,0),MATCH(P$11,'[1]12日_公式練習①-結果表（貼付）'!$1:$1,0)),"")=0,"",IFERROR(INDEX('[1]12日_公式練習①-結果表（貼付）'!$A:$Z,MATCH($B27,'[1]12日_公式練習①-結果表（貼付）'!$B:$B,0),MATCH(P$11,'[1]12日_公式練習①-結果表（貼付）'!$1:$1,0)),""))</f>
        <v/>
      </c>
      <c r="Q27" s="5" t="str">
        <f>IF(P27="","",COUNTIF($P$13:P27,"&lt;&gt;"&amp;""))</f>
        <v/>
      </c>
      <c r="R27" s="5" t="str">
        <f>IFERROR(RANK(Q27,$Q$13:$Q$46,1),"")</f>
        <v/>
      </c>
      <c r="S27" s="5" t="str">
        <f>IF(IFERROR(INDEX('[1]12日_公式練習①-結果表（貼付）'!$A:$Z,MATCH($A27,'[1]12日_公式練習①-結果表（貼付）'!$A:$A,0),MATCH(S$11,'[1]12日_公式練習①-結果表（貼付）'!$1:$1,0)),"")=0,"",IFERROR(INDEX('[1]12日_公式練習①-結果表（貼付）'!$A:$Z,MATCH($A27,'[1]12日_公式練習①-結果表（貼付）'!$A:$A,0),MATCH(S$11,'[1]12日_公式練習①-結果表（貼付）'!$1:$1,0)),""))</f>
        <v/>
      </c>
      <c r="T27" s="4"/>
      <c r="U27" s="4"/>
    </row>
    <row r="28" spans="1:21" ht="12.75" customHeight="1" x14ac:dyDescent="0.15">
      <c r="A28" s="39">
        <f>IF(OR('[1]12日_公式練習①-結果表（貼付）'!A17="DNF",'[1]12日_公式練習①-結果表（貼付）'!A17="DNS",'[1]12日_公式練習①-結果表（貼付）'!A17="DQ"),'[1]12日_公式練習①-結果表（貼付）'!A17,IF(MAX('[1]12日_公式練習①-結果表（貼付）'!$A:$A)&gt;A27,A27+1,""))</f>
        <v>16</v>
      </c>
      <c r="B28" s="38">
        <f>IFERROR(INDEX('[1]12日_公式練習①-結果表（貼付）'!A17:$Z$50,MATCH($A28,'[1]12日_公式練習①-結果表（貼付）'!A17:$A$50,0),MATCH('12日_公式練習①-結果表'!B$11,'[1]12日_公式練習①-結果表（貼付）'!$1:$1,0)),"")</f>
        <v>40</v>
      </c>
      <c r="C28" s="37"/>
      <c r="D28" s="36" t="str">
        <f>IFERROR(INDEX('[1]12日_公式練習①-結果表（貼付）'!$A:$Z,MATCH($B28,'[1]12日_公式練習①-結果表（貼付）'!$B:$B,0),MATCH('12日_公式練習①-結果表'!D$11,'[1]12日_公式練習①-結果表（貼付）'!$1:$1,0)),"")</f>
        <v>大槻 直</v>
      </c>
      <c r="E28" s="35" t="str">
        <f>IFERROR(INDEX('[1]12日_公式練習①-結果表（貼付）'!$A:$Z,MATCH($B28,'[1]12日_公式練習①-結果表（貼付）'!$B:$B,0),MATCH('12日_公式練習①-結果表'!E$11,'[1]12日_公式練習①-結果表（貼付）'!$1:$1,0)),"")</f>
        <v>TONY KART/YAMAHA</v>
      </c>
      <c r="F28" s="34" t="str">
        <f>IFERROR(INDEX('[1]12日_公式練習①-結果表（貼付）'!$A:$Z,MATCH($B28,'[1]12日_公式練習①-結果表（貼付）'!$B:$B,0),MATCH('12日_公式練習①-結果表'!F$11,'[1]12日_公式練習①-結果表（貼付）'!$1:$1,0)),"")</f>
        <v>ASH</v>
      </c>
      <c r="G28" s="33" t="str">
        <f>IFERROR(INDEX('[1]12日_公式練習①-結果表（貼付）'!$A:$Z,MATCH($B28,'[1]12日_公式練習①-結果表（貼付）'!$B:$B,0),MATCH('12日_公式練習①-結果表'!G$11,'[1]12日_公式練習①-結果表（貼付）'!$1:$1,0)),"")</f>
        <v>BS</v>
      </c>
      <c r="H28" s="32">
        <f>IF(A28="DNS","ｽﾀｰﾄ出来ず",IF(A28="DQ","失　格",IFERROR(INDEX('[1]12日_公式練習①-結果表（貼付）'!$A:$Z,MATCH($B28,'[1]12日_公式練習①-結果表（貼付）'!$B:$B,0),MATCH('12日_公式練習①-結果表'!H$11,'[1]12日_公式練習①-結果表（貼付）'!$1:$1,0)),"")))</f>
        <v>55.308</v>
      </c>
      <c r="I28" s="31" t="str">
        <f>IF(H28&lt;1,"",IF($I$11&gt;H28,"R",""))</f>
        <v/>
      </c>
      <c r="J28" s="30">
        <f>IF(A28="DNS","",IF(A28="DQ","",IFERROR(INDEX('[1]12日_公式練習①-結果表（貼付）'!$A:$Z,MATCH($B28,'[1]12日_公式練習①-結果表（貼付）'!$B:$B,0),MATCH('12日_公式練習①-結果表'!J$11,'[1]12日_公式練習①-結果表（貼付）'!$1:$1,0)),"")))</f>
        <v>0.88600000000000001</v>
      </c>
      <c r="K28" s="30">
        <f>IF(A28="DNS","",IF(A28="DQ","",IFERROR(INDEX('[1]12日_公式練習①-結果表（貼付）'!$A:$Z,MATCH($B28,'[1]12日_公式練習①-結果表（貼付）'!$B:$B,0),MATCH('12日_公式練習①-結果表'!K$11,'[1]12日_公式練習①-結果表（貼付）'!$1:$1,0)),"")))</f>
        <v>2.4E-2</v>
      </c>
      <c r="L28" s="29" t="str">
        <f>IF(A28="DNS","",IF(A28="DQ","",IFERROR(INDEX('[1]12日_公式練習①-結果表（貼付）'!$A:$Z,MATCH($B28,'[1]12日_公式練習①-結果表（貼付）'!$B:$B,0),MATCH("In Lap",'[1]12日_公式練習①-結果表（貼付）'!$1:$1,0))&amp;"/"&amp;INDEX('[1]12日_公式練習①-結果表（貼付）'!$A:$Z,MATCH($B28,'[1]12日_公式練習①-結果表（貼付）'!$B:$B,0),MATCH("Laps",'[1]12日_公式練習①-結果表（貼付）'!$1:$1,0)),"")))</f>
        <v>4/10</v>
      </c>
      <c r="M28" s="40"/>
      <c r="N28" s="4"/>
      <c r="O28" s="4"/>
      <c r="P28" s="5" t="str">
        <f>IF(IFERROR(INDEX('[1]12日_公式練習①-結果表（貼付）'!$A:$Z,MATCH($B28,'[1]12日_公式練習①-結果表（貼付）'!$B:$B,0),MATCH(P$11,'[1]12日_公式練習①-結果表（貼付）'!$1:$1,0)),"")=0,"",IFERROR(INDEX('[1]12日_公式練習①-結果表（貼付）'!$A:$Z,MATCH($B28,'[1]12日_公式練習①-結果表（貼付）'!$B:$B,0),MATCH(P$11,'[1]12日_公式練習①-結果表（貼付）'!$1:$1,0)),""))</f>
        <v/>
      </c>
      <c r="Q28" s="5" t="str">
        <f>IF(P28="","",COUNTIF($P$13:P28,"&lt;&gt;"&amp;""))</f>
        <v/>
      </c>
      <c r="R28" s="5" t="str">
        <f>IFERROR(RANK(Q28,$Q$13:$Q$46,1),"")</f>
        <v/>
      </c>
      <c r="S28" s="5" t="str">
        <f>IF(IFERROR(INDEX('[1]12日_公式練習①-結果表（貼付）'!$A:$Z,MATCH($A28,'[1]12日_公式練習①-結果表（貼付）'!$A:$A,0),MATCH(S$11,'[1]12日_公式練習①-結果表（貼付）'!$1:$1,0)),"")=0,"",IFERROR(INDEX('[1]12日_公式練習①-結果表（貼付）'!$A:$Z,MATCH($A28,'[1]12日_公式練習①-結果表（貼付）'!$A:$A,0),MATCH(S$11,'[1]12日_公式練習①-結果表（貼付）'!$1:$1,0)),""))</f>
        <v/>
      </c>
      <c r="T28" s="4"/>
      <c r="U28" s="4"/>
    </row>
    <row r="29" spans="1:21" ht="12.75" customHeight="1" x14ac:dyDescent="0.15">
      <c r="A29" s="39">
        <f>IF(OR('[1]12日_公式練習①-結果表（貼付）'!A18="DNF",'[1]12日_公式練習①-結果表（貼付）'!A18="DNS",'[1]12日_公式練習①-結果表（貼付）'!A18="DQ"),'[1]12日_公式練習①-結果表（貼付）'!A18,IF(MAX('[1]12日_公式練習①-結果表（貼付）'!$A:$A)&gt;A28,A28+1,""))</f>
        <v>17</v>
      </c>
      <c r="B29" s="38">
        <f>IFERROR(INDEX('[1]12日_公式練習①-結果表（貼付）'!A18:$Z$50,MATCH($A29,'[1]12日_公式練習①-結果表（貼付）'!A18:$A$50,0),MATCH('12日_公式練習①-結果表'!B$11,'[1]12日_公式練習①-結果表（貼付）'!$1:$1,0)),"")</f>
        <v>78</v>
      </c>
      <c r="C29" s="37"/>
      <c r="D29" s="36" t="str">
        <f>IFERROR(INDEX('[1]12日_公式練習①-結果表（貼付）'!$A:$Z,MATCH($B29,'[1]12日_公式練習①-結果表（貼付）'!$B:$B,0),MATCH('12日_公式練習①-結果表'!D$11,'[1]12日_公式練習①-結果表（貼付）'!$1:$1,0)),"")</f>
        <v>小林 海璃</v>
      </c>
      <c r="E29" s="35" t="str">
        <f>IFERROR(INDEX('[1]12日_公式練習①-結果表（貼付）'!$A:$Z,MATCH($B29,'[1]12日_公式練習①-結果表（貼付）'!$B:$B,0),MATCH('12日_公式練習①-結果表'!E$11,'[1]12日_公式練習①-結果表（貼付）'!$1:$1,0)),"")</f>
        <v>EXPRIT/YAMAHA</v>
      </c>
      <c r="F29" s="34" t="str">
        <f>IFERROR(INDEX('[1]12日_公式練習①-結果表（貼付）'!$A:$Z,MATCH($B29,'[1]12日_公式練習①-結果表（貼付）'!$B:$B,0),MATCH('12日_公式練習①-結果表'!F$11,'[1]12日_公式練習①-結果表（貼付）'!$1:$1,0)),"")</f>
        <v>ミツサダ PWG RACING</v>
      </c>
      <c r="G29" s="33" t="str">
        <f>IFERROR(INDEX('[1]12日_公式練習①-結果表（貼付）'!$A:$Z,MATCH($B29,'[1]12日_公式練習①-結果表（貼付）'!$B:$B,0),MATCH('12日_公式練習①-結果表'!G$11,'[1]12日_公式練習①-結果表（貼付）'!$1:$1,0)),"")</f>
        <v>BS</v>
      </c>
      <c r="H29" s="32">
        <f>IF(A29="DNS","ｽﾀｰﾄ出来ず",IF(A29="DQ","失　格",IFERROR(INDEX('[1]12日_公式練習①-結果表（貼付）'!$A:$Z,MATCH($B29,'[1]12日_公式練習①-結果表（貼付）'!$B:$B,0),MATCH('12日_公式練習①-結果表'!H$11,'[1]12日_公式練習①-結果表（貼付）'!$1:$1,0)),"")))</f>
        <v>55.320999999999998</v>
      </c>
      <c r="I29" s="31" t="str">
        <f>IF(H29&lt;1,"",IF($I$11&gt;H29,"R",""))</f>
        <v/>
      </c>
      <c r="J29" s="30">
        <f>IF(A29="DNS","",IF(A29="DQ","",IFERROR(INDEX('[1]12日_公式練習①-結果表（貼付）'!$A:$Z,MATCH($B29,'[1]12日_公式練習①-結果表（貼付）'!$B:$B,0),MATCH('12日_公式練習①-結果表'!J$11,'[1]12日_公式練習①-結果表（貼付）'!$1:$1,0)),"")))</f>
        <v>0.89900000000000002</v>
      </c>
      <c r="K29" s="30">
        <f>IF(A29="DNS","",IF(A29="DQ","",IFERROR(INDEX('[1]12日_公式練習①-結果表（貼付）'!$A:$Z,MATCH($B29,'[1]12日_公式練習①-結果表（貼付）'!$B:$B,0),MATCH('12日_公式練習①-結果表'!K$11,'[1]12日_公式練習①-結果表（貼付）'!$1:$1,0)),"")))</f>
        <v>1.2999999999999999E-2</v>
      </c>
      <c r="L29" s="29" t="str">
        <f>IF(A29="DNS","",IF(A29="DQ","",IFERROR(INDEX('[1]12日_公式練習①-結果表（貼付）'!$A:$Z,MATCH($B29,'[1]12日_公式練習①-結果表（貼付）'!$B:$B,0),MATCH("In Lap",'[1]12日_公式練習①-結果表（貼付）'!$1:$1,0))&amp;"/"&amp;INDEX('[1]12日_公式練習①-結果表（貼付）'!$A:$Z,MATCH($B29,'[1]12日_公式練習①-結果表（貼付）'!$B:$B,0),MATCH("Laps",'[1]12日_公式練習①-結果表（貼付）'!$1:$1,0)),"")))</f>
        <v>3/10</v>
      </c>
      <c r="M29" s="40"/>
      <c r="N29" s="4"/>
      <c r="O29" s="4"/>
      <c r="P29" s="5" t="str">
        <f>IF(IFERROR(INDEX('[1]12日_公式練習①-結果表（貼付）'!$A:$Z,MATCH($B29,'[1]12日_公式練習①-結果表（貼付）'!$B:$B,0),MATCH(P$11,'[1]12日_公式練習①-結果表（貼付）'!$1:$1,0)),"")=0,"",IFERROR(INDEX('[1]12日_公式練習①-結果表（貼付）'!$A:$Z,MATCH($B29,'[1]12日_公式練習①-結果表（貼付）'!$B:$B,0),MATCH(P$11,'[1]12日_公式練習①-結果表（貼付）'!$1:$1,0)),""))</f>
        <v/>
      </c>
      <c r="Q29" s="5" t="str">
        <f>IF(P29="","",COUNTIF($P$13:P29,"&lt;&gt;"&amp;""))</f>
        <v/>
      </c>
      <c r="R29" s="5" t="str">
        <f>IFERROR(RANK(Q29,$Q$13:$Q$46,1),"")</f>
        <v/>
      </c>
      <c r="S29" s="5" t="str">
        <f>IF(IFERROR(INDEX('[1]12日_公式練習①-結果表（貼付）'!$A:$Z,MATCH($A29,'[1]12日_公式練習①-結果表（貼付）'!$A:$A,0),MATCH(S$11,'[1]12日_公式練習①-結果表（貼付）'!$1:$1,0)),"")=0,"",IFERROR(INDEX('[1]12日_公式練習①-結果表（貼付）'!$A:$Z,MATCH($A29,'[1]12日_公式練習①-結果表（貼付）'!$A:$A,0),MATCH(S$11,'[1]12日_公式練習①-結果表（貼付）'!$1:$1,0)),""))</f>
        <v/>
      </c>
      <c r="T29" s="4"/>
      <c r="U29" s="4"/>
    </row>
    <row r="30" spans="1:21" ht="12.75" customHeight="1" x14ac:dyDescent="0.15">
      <c r="A30" s="39">
        <f>IF(OR('[1]12日_公式練習①-結果表（貼付）'!A19="DNF",'[1]12日_公式練習①-結果表（貼付）'!A19="DNS",'[1]12日_公式練習①-結果表（貼付）'!A19="DQ"),'[1]12日_公式練習①-結果表（貼付）'!A19,IF(MAX('[1]12日_公式練習①-結果表（貼付）'!$A:$A)&gt;A29,A29+1,""))</f>
        <v>18</v>
      </c>
      <c r="B30" s="38">
        <f>IFERROR(INDEX('[1]12日_公式練習①-結果表（貼付）'!A19:$Z$50,MATCH($A30,'[1]12日_公式練習①-結果表（貼付）'!A19:$A$50,0),MATCH('12日_公式練習①-結果表'!B$11,'[1]12日_公式練習①-結果表（貼付）'!$1:$1,0)),"")</f>
        <v>36</v>
      </c>
      <c r="C30" s="37"/>
      <c r="D30" s="36" t="str">
        <f>IFERROR(INDEX('[1]12日_公式練習①-結果表（貼付）'!$A:$Z,MATCH($B30,'[1]12日_公式練習①-結果表（貼付）'!$B:$B,0),MATCH('12日_公式練習①-結果表'!D$11,'[1]12日_公式練習①-結果表（貼付）'!$1:$1,0)),"")</f>
        <v>續木 堂統</v>
      </c>
      <c r="E30" s="35" t="str">
        <f>IFERROR(INDEX('[1]12日_公式練習①-結果表（貼付）'!$A:$Z,MATCH($B30,'[1]12日_公式練習①-結果表（貼付）'!$B:$B,0),MATCH('12日_公式練習①-結果表'!E$11,'[1]12日_公式練習①-結果表（貼付）'!$1:$1,0)),"")</f>
        <v>Praga/YAMAHA</v>
      </c>
      <c r="F30" s="34" t="str">
        <f>IFERROR(INDEX('[1]12日_公式練習①-結果表（貼付）'!$A:$Z,MATCH($B30,'[1]12日_公式練習①-結果表（貼付）'!$B:$B,0),MATCH('12日_公式練習①-結果表'!F$11,'[1]12日_公式練習①-結果表（貼付）'!$1:$1,0)),"")</f>
        <v>ガレージC</v>
      </c>
      <c r="G30" s="33" t="str">
        <f>IFERROR(INDEX('[1]12日_公式練習①-結果表（貼付）'!$A:$Z,MATCH($B30,'[1]12日_公式練習①-結果表（貼付）'!$B:$B,0),MATCH('12日_公式練習①-結果表'!G$11,'[1]12日_公式練習①-結果表（貼付）'!$1:$1,0)),"")</f>
        <v>BS</v>
      </c>
      <c r="H30" s="32">
        <f>IF(A30="DNS","ｽﾀｰﾄ出来ず",IF(A30="DQ","失　格",IFERROR(INDEX('[1]12日_公式練習①-結果表（貼付）'!$A:$Z,MATCH($B30,'[1]12日_公式練習①-結果表（貼付）'!$B:$B,0),MATCH('12日_公式練習①-結果表'!H$11,'[1]12日_公式練習①-結果表（貼付）'!$1:$1,0)),"")))</f>
        <v>55.393000000000001</v>
      </c>
      <c r="I30" s="31" t="str">
        <f>IF(H30&lt;1,"",IF($I$11&gt;H30,"R",""))</f>
        <v/>
      </c>
      <c r="J30" s="30">
        <f>IF(A30="DNS","",IF(A30="DQ","",IFERROR(INDEX('[1]12日_公式練習①-結果表（貼付）'!$A:$Z,MATCH($B30,'[1]12日_公式練習①-結果表（貼付）'!$B:$B,0),MATCH('12日_公式練習①-結果表'!J$11,'[1]12日_公式練習①-結果表（貼付）'!$1:$1,0)),"")))</f>
        <v>0.97099999999999997</v>
      </c>
      <c r="K30" s="30">
        <f>IF(A30="DNS","",IF(A30="DQ","",IFERROR(INDEX('[1]12日_公式練習①-結果表（貼付）'!$A:$Z,MATCH($B30,'[1]12日_公式練習①-結果表（貼付）'!$B:$B,0),MATCH('12日_公式練習①-結果表'!K$11,'[1]12日_公式練習①-結果表（貼付）'!$1:$1,0)),"")))</f>
        <v>7.1999999999999995E-2</v>
      </c>
      <c r="L30" s="29" t="str">
        <f>IF(A30="DNS","",IF(A30="DQ","",IFERROR(INDEX('[1]12日_公式練習①-結果表（貼付）'!$A:$Z,MATCH($B30,'[1]12日_公式練習①-結果表（貼付）'!$B:$B,0),MATCH("In Lap",'[1]12日_公式練習①-結果表（貼付）'!$1:$1,0))&amp;"/"&amp;INDEX('[1]12日_公式練習①-結果表（貼付）'!$A:$Z,MATCH($B30,'[1]12日_公式練習①-結果表（貼付）'!$B:$B,0),MATCH("Laps",'[1]12日_公式練習①-結果表（貼付）'!$1:$1,0)),"")))</f>
        <v>6/10</v>
      </c>
      <c r="M30" s="40"/>
      <c r="N30" s="4"/>
      <c r="O30" s="4"/>
      <c r="P30" s="5" t="str">
        <f>IF(IFERROR(INDEX('[1]12日_公式練習①-結果表（貼付）'!$A:$Z,MATCH($B30,'[1]12日_公式練習①-結果表（貼付）'!$B:$B,0),MATCH(P$11,'[1]12日_公式練習①-結果表（貼付）'!$1:$1,0)),"")=0,"",IFERROR(INDEX('[1]12日_公式練習①-結果表（貼付）'!$A:$Z,MATCH($B30,'[1]12日_公式練習①-結果表（貼付）'!$B:$B,0),MATCH(P$11,'[1]12日_公式練習①-結果表（貼付）'!$1:$1,0)),""))</f>
        <v/>
      </c>
      <c r="Q30" s="5" t="str">
        <f>IF(P30="","",COUNTIF($P$13:P30,"&lt;&gt;"&amp;""))</f>
        <v/>
      </c>
      <c r="R30" s="5" t="str">
        <f>IFERROR(RANK(Q30,$Q$13:$Q$46,1),"")</f>
        <v/>
      </c>
      <c r="S30" s="5" t="str">
        <f>IF(IFERROR(INDEX('[1]12日_公式練習①-結果表（貼付）'!$A:$Z,MATCH($A30,'[1]12日_公式練習①-結果表（貼付）'!$A:$A,0),MATCH(S$11,'[1]12日_公式練習①-結果表（貼付）'!$1:$1,0)),"")=0,"",IFERROR(INDEX('[1]12日_公式練習①-結果表（貼付）'!$A:$Z,MATCH($A30,'[1]12日_公式練習①-結果表（貼付）'!$A:$A,0),MATCH(S$11,'[1]12日_公式練習①-結果表（貼付）'!$1:$1,0)),""))</f>
        <v/>
      </c>
      <c r="T30" s="4"/>
      <c r="U30" s="4"/>
    </row>
    <row r="31" spans="1:21" ht="12.75" customHeight="1" x14ac:dyDescent="0.15">
      <c r="A31" s="39">
        <f>IF(OR('[1]12日_公式練習①-結果表（貼付）'!A20="DNF",'[1]12日_公式練習①-結果表（貼付）'!A20="DNS",'[1]12日_公式練習①-結果表（貼付）'!A20="DQ"),'[1]12日_公式練習①-結果表（貼付）'!A20,IF(MAX('[1]12日_公式練習①-結果表（貼付）'!$A:$A)&gt;A30,A30+1,""))</f>
        <v>19</v>
      </c>
      <c r="B31" s="38">
        <f>IFERROR(INDEX('[1]12日_公式練習①-結果表（貼付）'!A20:$Z$50,MATCH($A31,'[1]12日_公式練習①-結果表（貼付）'!A20:$A$50,0),MATCH('12日_公式練習①-結果表'!B$11,'[1]12日_公式練習①-結果表（貼付）'!$1:$1,0)),"")</f>
        <v>33</v>
      </c>
      <c r="C31" s="37"/>
      <c r="D31" s="36" t="str">
        <f>IFERROR(INDEX('[1]12日_公式練習①-結果表（貼付）'!$A:$Z,MATCH($B31,'[1]12日_公式練習①-結果表（貼付）'!$B:$B,0),MATCH('12日_公式練習①-結果表'!D$11,'[1]12日_公式練習①-結果表（貼付）'!$1:$1,0)),"")</f>
        <v>田上 龍輝</v>
      </c>
      <c r="E31" s="35" t="str">
        <f>IFERROR(INDEX('[1]12日_公式練習①-結果表（貼付）'!$A:$Z,MATCH($B31,'[1]12日_公式練習①-結果表（貼付）'!$B:$B,0),MATCH('12日_公式練習①-結果表'!E$11,'[1]12日_公式練習①-結果表（貼付）'!$1:$1,0)),"")</f>
        <v>Birel ART/YAMAHA</v>
      </c>
      <c r="F31" s="34" t="str">
        <f>IFERROR(INDEX('[1]12日_公式練習①-結果表（貼付）'!$A:$Z,MATCH($B31,'[1]12日_公式練習①-結果表（貼付）'!$B:$B,0),MATCH('12日_公式練習①-結果表'!F$11,'[1]12日_公式練習①-結果表（貼付）'!$1:$1,0)),"")</f>
        <v>チームKBF</v>
      </c>
      <c r="G31" s="33" t="str">
        <f>IFERROR(INDEX('[1]12日_公式練習①-結果表（貼付）'!$A:$Z,MATCH($B31,'[1]12日_公式練習①-結果表（貼付）'!$B:$B,0),MATCH('12日_公式練習①-結果表'!G$11,'[1]12日_公式練習①-結果表（貼付）'!$1:$1,0)),"")</f>
        <v>BS</v>
      </c>
      <c r="H31" s="32" t="str">
        <f>IF(A31="DNS","ｽﾀｰﾄ出来ず",IF(A31="DQ","失　格",IFERROR(INDEX('[1]12日_公式練習①-結果表（貼付）'!$A:$Z,MATCH($B31,'[1]12日_公式練習①-結果表（貼付）'!$B:$B,0),MATCH('12日_公式練習①-結果表'!H$11,'[1]12日_公式練習①-結果表（貼付）'!$1:$1,0)),"")))</f>
        <v>計測できず</v>
      </c>
      <c r="I31" s="31" t="str">
        <f>IF(H31&lt;1,"",IF($I$11&gt;H31,"R",""))</f>
        <v/>
      </c>
      <c r="J31" s="63">
        <f>IF(A31="DNS","",IF(A31="DQ","",IFERROR(INDEX('[1]12日_公式練習①-結果表（貼付）'!$A:$Z,MATCH($B31,'[1]12日_公式練習①-結果表（貼付）'!$B:$B,0),MATCH('12日_公式練習①-結果表'!J$11,'[1]12日_公式練習①-結果表（貼付）'!$1:$1,0)),"")))</f>
        <v>0</v>
      </c>
      <c r="K31" s="63">
        <f>IF(A31="DNS","",IF(A31="DQ","",IFERROR(INDEX('[1]12日_公式練習①-結果表（貼付）'!$A:$Z,MATCH($B31,'[1]12日_公式練習①-結果表（貼付）'!$B:$B,0),MATCH('12日_公式練習①-結果表'!K$11,'[1]12日_公式練習①-結果表（貼付）'!$1:$1,0)),"")))</f>
        <v>0</v>
      </c>
      <c r="L31" s="62" t="str">
        <f>IF(A31="DNS","",IF(A31="DQ","",IFERROR(INDEX('[1]12日_公式練習①-結果表（貼付）'!$A:$Z,MATCH($B31,'[1]12日_公式練習①-結果表（貼付）'!$B:$B,0),MATCH("In Lap",'[1]12日_公式練習①-結果表（貼付）'!$1:$1,0))&amp;"/"&amp;INDEX('[1]12日_公式練習①-結果表（貼付）'!$A:$Z,MATCH($B31,'[1]12日_公式練習①-結果表（貼付）'!$B:$B,0),MATCH("Laps",'[1]12日_公式練習①-結果表（貼付）'!$1:$1,0)),"")))</f>
        <v>0/</v>
      </c>
      <c r="M31" s="40"/>
      <c r="N31" s="4"/>
      <c r="O31" s="4"/>
      <c r="P31" s="5" t="str">
        <f>IF(IFERROR(INDEX('[1]12日_公式練習①-結果表（貼付）'!$A:$Z,MATCH($B31,'[1]12日_公式練習①-結果表（貼付）'!$B:$B,0),MATCH(P$11,'[1]12日_公式練習①-結果表（貼付）'!$1:$1,0)),"")=0,"",IFERROR(INDEX('[1]12日_公式練習①-結果表（貼付）'!$A:$Z,MATCH($B31,'[1]12日_公式練習①-結果表（貼付）'!$B:$B,0),MATCH(P$11,'[1]12日_公式練習①-結果表（貼付）'!$1:$1,0)),""))</f>
        <v/>
      </c>
      <c r="Q31" s="5" t="str">
        <f>IF(P31="","",COUNTIF($P$13:P31,"&lt;&gt;"&amp;""))</f>
        <v/>
      </c>
      <c r="R31" s="5" t="str">
        <f>IFERROR(RANK(Q31,$Q$13:$Q$46,1),"")</f>
        <v/>
      </c>
      <c r="S31" s="5" t="str">
        <f>IF(IFERROR(INDEX('[1]12日_公式練習①-結果表（貼付）'!$A:$Z,MATCH($A31,'[1]12日_公式練習①-結果表（貼付）'!$A:$A,0),MATCH(S$11,'[1]12日_公式練習①-結果表（貼付）'!$1:$1,0)),"")=0,"",IFERROR(INDEX('[1]12日_公式練習①-結果表（貼付）'!$A:$Z,MATCH($A31,'[1]12日_公式練習①-結果表（貼付）'!$A:$A,0),MATCH(S$11,'[1]12日_公式練習①-結果表（貼付）'!$1:$1,0)),""))</f>
        <v/>
      </c>
      <c r="T31" s="4"/>
      <c r="U31" s="4"/>
    </row>
    <row r="32" spans="1:21" ht="12.75" customHeight="1" x14ac:dyDescent="0.15">
      <c r="A32" s="39" t="str">
        <f>IF(OR('[1]12日_公式練習①-結果表（貼付）'!A21="DNF",'[1]12日_公式練習①-結果表（貼付）'!A21="DNS",'[1]12日_公式練習①-結果表（貼付）'!A21="DQ"),'[1]12日_公式練習①-結果表（貼付）'!A21,IF(MAX('[1]12日_公式練習①-結果表（貼付）'!$A:$A)&gt;A31,A31+1,""))</f>
        <v/>
      </c>
      <c r="B32" s="38" t="str">
        <f>IFERROR(INDEX('[1]12日_公式練習①-結果表（貼付）'!A21:$Z$50,MATCH($A32,'[1]12日_公式練習①-結果表（貼付）'!A21:$A$50,0),MATCH('12日_公式練習①-結果表'!B$11,'[1]12日_公式練習①-結果表（貼付）'!$1:$1,0)),"")</f>
        <v/>
      </c>
      <c r="C32" s="37"/>
      <c r="D32" s="36" t="str">
        <f>IFERROR(INDEX('[1]12日_公式練習①-結果表（貼付）'!$A:$Z,MATCH($B32,'[1]12日_公式練習①-結果表（貼付）'!$B:$B,0),MATCH('12日_公式練習①-結果表'!D$11,'[1]12日_公式練習①-結果表（貼付）'!$1:$1,0)),"")</f>
        <v/>
      </c>
      <c r="E32" s="35" t="str">
        <f>IFERROR(INDEX('[1]12日_公式練習①-結果表（貼付）'!$A:$Z,MATCH($B32,'[1]12日_公式練習①-結果表（貼付）'!$B:$B,0),MATCH('12日_公式練習①-結果表'!E$11,'[1]12日_公式練習①-結果表（貼付）'!$1:$1,0)),"")</f>
        <v/>
      </c>
      <c r="F32" s="34" t="str">
        <f>IFERROR(INDEX('[1]12日_公式練習①-結果表（貼付）'!$A:$Z,MATCH($B32,'[1]12日_公式練習①-結果表（貼付）'!$B:$B,0),MATCH('12日_公式練習①-結果表'!F$11,'[1]12日_公式練習①-結果表（貼付）'!$1:$1,0)),"")</f>
        <v/>
      </c>
      <c r="G32" s="33" t="str">
        <f>IFERROR(INDEX('[1]12日_公式練習①-結果表（貼付）'!$A:$Z,MATCH($B32,'[1]12日_公式練習①-結果表（貼付）'!$B:$B,0),MATCH('12日_公式練習①-結果表'!G$11,'[1]12日_公式練習①-結果表（貼付）'!$1:$1,0)),"")</f>
        <v/>
      </c>
      <c r="H32" s="32" t="str">
        <f>IF(A32="DNS","ｽﾀｰﾄ出来ず",IF(A32="DQ","失　格",IFERROR(INDEX('[1]12日_公式練習①-結果表（貼付）'!$A:$Z,MATCH($B32,'[1]12日_公式練習①-結果表（貼付）'!$B:$B,0),MATCH('12日_公式練習①-結果表'!H$11,'[1]12日_公式練習①-結果表（貼付）'!$1:$1,0)),"")))</f>
        <v/>
      </c>
      <c r="I32" s="31" t="str">
        <f>IF(H32&lt;1,"",IF($I$11&gt;H32,"R",""))</f>
        <v/>
      </c>
      <c r="J32" s="30" t="str">
        <f>IF(A32="DNS","",IF(A32="DQ","",IFERROR(INDEX('[1]12日_公式練習①-結果表（貼付）'!$A:$Z,MATCH($B32,'[1]12日_公式練習①-結果表（貼付）'!$B:$B,0),MATCH('12日_公式練習①-結果表'!J$11,'[1]12日_公式練習①-結果表（貼付）'!$1:$1,0)),"")))</f>
        <v/>
      </c>
      <c r="K32" s="30" t="str">
        <f>IF(A32="DNS","",IF(A32="DQ","",IFERROR(INDEX('[1]12日_公式練習①-結果表（貼付）'!$A:$Z,MATCH($B32,'[1]12日_公式練習①-結果表（貼付）'!$B:$B,0),MATCH('12日_公式練習①-結果表'!K$11,'[1]12日_公式練習①-結果表（貼付）'!$1:$1,0)),"")))</f>
        <v/>
      </c>
      <c r="L32" s="29" t="str">
        <f>IF(A32="DNS","",IF(A32="DQ","",IFERROR(INDEX('[1]12日_公式練習①-結果表（貼付）'!$A:$Z,MATCH($B32,'[1]12日_公式練習①-結果表（貼付）'!$B:$B,0),MATCH("In Lap",'[1]12日_公式練習①-結果表（貼付）'!$1:$1,0))&amp;"/"&amp;INDEX('[1]12日_公式練習①-結果表（貼付）'!$A:$Z,MATCH($B32,'[1]12日_公式練習①-結果表（貼付）'!$B:$B,0),MATCH("Laps",'[1]12日_公式練習①-結果表（貼付）'!$1:$1,0)),"")))</f>
        <v/>
      </c>
      <c r="M32" s="40"/>
      <c r="N32" s="4"/>
      <c r="O32" s="4"/>
      <c r="P32" s="5" t="str">
        <f>IF(IFERROR(INDEX('[1]12日_公式練習①-結果表（貼付）'!$A:$Z,MATCH($B32,'[1]12日_公式練習①-結果表（貼付）'!$B:$B,0),MATCH(P$11,'[1]12日_公式練習①-結果表（貼付）'!$1:$1,0)),"")=0,"",IFERROR(INDEX('[1]12日_公式練習①-結果表（貼付）'!$A:$Z,MATCH($B32,'[1]12日_公式練習①-結果表（貼付）'!$B:$B,0),MATCH(P$11,'[1]12日_公式練習①-結果表（貼付）'!$1:$1,0)),""))</f>
        <v/>
      </c>
      <c r="Q32" s="5" t="str">
        <f>IF(P32="","",COUNTIF($P$13:P32,"&lt;&gt;"&amp;""))</f>
        <v/>
      </c>
      <c r="R32" s="5" t="str">
        <f>IFERROR(RANK(Q32,$Q$13:$Q$46,1),"")</f>
        <v/>
      </c>
      <c r="S32" s="5" t="str">
        <f>IF(IFERROR(INDEX('[1]12日_公式練習①-結果表（貼付）'!$A:$Z,MATCH($A32,'[1]12日_公式練習①-結果表（貼付）'!$A:$A,0),MATCH(S$11,'[1]12日_公式練習①-結果表（貼付）'!$1:$1,0)),"")=0,"",IFERROR(INDEX('[1]12日_公式練習①-結果表（貼付）'!$A:$Z,MATCH($A32,'[1]12日_公式練習①-結果表（貼付）'!$A:$A,0),MATCH(S$11,'[1]12日_公式練習①-結果表（貼付）'!$1:$1,0)),""))</f>
        <v/>
      </c>
      <c r="T32" s="4"/>
      <c r="U32" s="4"/>
    </row>
    <row r="33" spans="1:21" ht="12.75" customHeight="1" x14ac:dyDescent="0.15">
      <c r="A33" s="39" t="str">
        <f>IF(OR('[1]12日_公式練習①-結果表（貼付）'!A22="DNF",'[1]12日_公式練習①-結果表（貼付）'!A22="DNS",'[1]12日_公式練習①-結果表（貼付）'!A22="DQ"),'[1]12日_公式練習①-結果表（貼付）'!A22,IF(MAX('[1]12日_公式練習①-結果表（貼付）'!$A:$A)&gt;A32,A32+1,""))</f>
        <v/>
      </c>
      <c r="B33" s="38" t="str">
        <f>IFERROR(INDEX('[1]12日_公式練習①-結果表（貼付）'!A22:$Z$50,MATCH($A33,'[1]12日_公式練習①-結果表（貼付）'!A22:$A$50,0),MATCH('12日_公式練習①-結果表'!B$11,'[1]12日_公式練習①-結果表（貼付）'!$1:$1,0)),"")</f>
        <v/>
      </c>
      <c r="C33" s="37"/>
      <c r="D33" s="36" t="str">
        <f>IFERROR(INDEX('[1]12日_公式練習①-結果表（貼付）'!$A:$Z,MATCH($B33,'[1]12日_公式練習①-結果表（貼付）'!$B:$B,0),MATCH('12日_公式練習①-結果表'!D$11,'[1]12日_公式練習①-結果表（貼付）'!$1:$1,0)),"")</f>
        <v/>
      </c>
      <c r="E33" s="35" t="str">
        <f>IFERROR(INDEX('[1]12日_公式練習①-結果表（貼付）'!$A:$Z,MATCH($B33,'[1]12日_公式練習①-結果表（貼付）'!$B:$B,0),MATCH('12日_公式練習①-結果表'!E$11,'[1]12日_公式練習①-結果表（貼付）'!$1:$1,0)),"")</f>
        <v/>
      </c>
      <c r="F33" s="34" t="str">
        <f>IFERROR(INDEX('[1]12日_公式練習①-結果表（貼付）'!$A:$Z,MATCH($B33,'[1]12日_公式練習①-結果表（貼付）'!$B:$B,0),MATCH('12日_公式練習①-結果表'!F$11,'[1]12日_公式練習①-結果表（貼付）'!$1:$1,0)),"")</f>
        <v/>
      </c>
      <c r="G33" s="33" t="str">
        <f>IFERROR(INDEX('[1]12日_公式練習①-結果表（貼付）'!$A:$Z,MATCH($B33,'[1]12日_公式練習①-結果表（貼付）'!$B:$B,0),MATCH('12日_公式練習①-結果表'!G$11,'[1]12日_公式練習①-結果表（貼付）'!$1:$1,0)),"")</f>
        <v/>
      </c>
      <c r="H33" s="32" t="str">
        <f>IF(A33="DNS","ｽﾀｰﾄ出来ず",IF(A33="DQ","失　格",IFERROR(INDEX('[1]12日_公式練習①-結果表（貼付）'!$A:$Z,MATCH($B33,'[1]12日_公式練習①-結果表（貼付）'!$B:$B,0),MATCH('12日_公式練習①-結果表'!H$11,'[1]12日_公式練習①-結果表（貼付）'!$1:$1,0)),"")))</f>
        <v/>
      </c>
      <c r="I33" s="31" t="str">
        <f>IF(H33&lt;1,"",IF($I$11&gt;H33,"R",""))</f>
        <v/>
      </c>
      <c r="J33" s="30" t="str">
        <f>IF(A33="DNS","",IF(A33="DQ","",IFERROR(INDEX('[1]12日_公式練習①-結果表（貼付）'!$A:$Z,MATCH($B33,'[1]12日_公式練習①-結果表（貼付）'!$B:$B,0),MATCH('12日_公式練習①-結果表'!J$11,'[1]12日_公式練習①-結果表（貼付）'!$1:$1,0)),"")))</f>
        <v/>
      </c>
      <c r="K33" s="30" t="str">
        <f>IF(A33="DNS","",IF(A33="DQ","",IFERROR(INDEX('[1]12日_公式練習①-結果表（貼付）'!$A:$Z,MATCH($B33,'[1]12日_公式練習①-結果表（貼付）'!$B:$B,0),MATCH('12日_公式練習①-結果表'!K$11,'[1]12日_公式練習①-結果表（貼付）'!$1:$1,0)),"")))</f>
        <v/>
      </c>
      <c r="L33" s="29" t="str">
        <f>IF(A33="DNS","",IF(A33="DQ","",IFERROR(INDEX('[1]12日_公式練習①-結果表（貼付）'!$A:$Z,MATCH($B33,'[1]12日_公式練習①-結果表（貼付）'!$B:$B,0),MATCH("In Lap",'[1]12日_公式練習①-結果表（貼付）'!$1:$1,0))&amp;"/"&amp;INDEX('[1]12日_公式練習①-結果表（貼付）'!$A:$Z,MATCH($B33,'[1]12日_公式練習①-結果表（貼付）'!$B:$B,0),MATCH("Laps",'[1]12日_公式練習①-結果表（貼付）'!$1:$1,0)),"")))</f>
        <v/>
      </c>
      <c r="M33" s="40"/>
      <c r="N33" s="4"/>
      <c r="O33" s="4"/>
      <c r="P33" s="5" t="str">
        <f>IF(IFERROR(INDEX('[1]12日_公式練習①-結果表（貼付）'!$A:$Z,MATCH($B33,'[1]12日_公式練習①-結果表（貼付）'!$B:$B,0),MATCH(P$11,'[1]12日_公式練習①-結果表（貼付）'!$1:$1,0)),"")=0,"",IFERROR(INDEX('[1]12日_公式練習①-結果表（貼付）'!$A:$Z,MATCH($B33,'[1]12日_公式練習①-結果表（貼付）'!$B:$B,0),MATCH(P$11,'[1]12日_公式練習①-結果表（貼付）'!$1:$1,0)),""))</f>
        <v/>
      </c>
      <c r="Q33" s="5" t="str">
        <f>IF(P33="","",COUNTIF($P$13:P33,"&lt;&gt;"&amp;""))</f>
        <v/>
      </c>
      <c r="R33" s="5" t="str">
        <f>IFERROR(RANK(Q33,$Q$13:$Q$46,1),"")</f>
        <v/>
      </c>
      <c r="S33" s="5" t="str">
        <f>IF(IFERROR(INDEX('[1]12日_公式練習①-結果表（貼付）'!$A:$Z,MATCH($A33,'[1]12日_公式練習①-結果表（貼付）'!$A:$A,0),MATCH(S$11,'[1]12日_公式練習①-結果表（貼付）'!$1:$1,0)),"")=0,"",IFERROR(INDEX('[1]12日_公式練習①-結果表（貼付）'!$A:$Z,MATCH($A33,'[1]12日_公式練習①-結果表（貼付）'!$A:$A,0),MATCH(S$11,'[1]12日_公式練習①-結果表（貼付）'!$1:$1,0)),""))</f>
        <v/>
      </c>
      <c r="T33" s="4"/>
      <c r="U33" s="4"/>
    </row>
    <row r="34" spans="1:21" ht="12.75" customHeight="1" x14ac:dyDescent="0.15">
      <c r="A34" s="39" t="str">
        <f>IF(OR('[1]12日_公式練習①-結果表（貼付）'!A23="DNF",'[1]12日_公式練習①-結果表（貼付）'!A23="DNS",'[1]12日_公式練習①-結果表（貼付）'!A23="DQ"),'[1]12日_公式練習①-結果表（貼付）'!A23,IF(MAX('[1]12日_公式練習①-結果表（貼付）'!$A:$A)&gt;A33,A33+1,""))</f>
        <v/>
      </c>
      <c r="B34" s="38" t="str">
        <f>IFERROR(INDEX('[1]12日_公式練習①-結果表（貼付）'!A23:$Z$50,MATCH($A34,'[1]12日_公式練習①-結果表（貼付）'!A23:$A$50,0),MATCH('12日_公式練習①-結果表'!B$11,'[1]12日_公式練習①-結果表（貼付）'!$1:$1,0)),"")</f>
        <v/>
      </c>
      <c r="C34" s="37"/>
      <c r="D34" s="36" t="str">
        <f>IFERROR(INDEX('[1]12日_公式練習①-結果表（貼付）'!$A:$Z,MATCH($B34,'[1]12日_公式練習①-結果表（貼付）'!$B:$B,0),MATCH('12日_公式練習①-結果表'!D$11,'[1]12日_公式練習①-結果表（貼付）'!$1:$1,0)),"")</f>
        <v/>
      </c>
      <c r="E34" s="35" t="str">
        <f>IFERROR(INDEX('[1]12日_公式練習①-結果表（貼付）'!$A:$Z,MATCH($B34,'[1]12日_公式練習①-結果表（貼付）'!$B:$B,0),MATCH('12日_公式練習①-結果表'!E$11,'[1]12日_公式練習①-結果表（貼付）'!$1:$1,0)),"")</f>
        <v/>
      </c>
      <c r="F34" s="34" t="str">
        <f>IFERROR(INDEX('[1]12日_公式練習①-結果表（貼付）'!$A:$Z,MATCH($B34,'[1]12日_公式練習①-結果表（貼付）'!$B:$B,0),MATCH('12日_公式練習①-結果表'!F$11,'[1]12日_公式練習①-結果表（貼付）'!$1:$1,0)),"")</f>
        <v/>
      </c>
      <c r="G34" s="33" t="str">
        <f>IFERROR(INDEX('[1]12日_公式練習①-結果表（貼付）'!$A:$Z,MATCH($B34,'[1]12日_公式練習①-結果表（貼付）'!$B:$B,0),MATCH('12日_公式練習①-結果表'!G$11,'[1]12日_公式練習①-結果表（貼付）'!$1:$1,0)),"")</f>
        <v/>
      </c>
      <c r="H34" s="32" t="str">
        <f>IF(A34="DNS","ｽﾀｰﾄ出来ず",IF(A34="DQ","失　格",IFERROR(INDEX('[1]12日_公式練習①-結果表（貼付）'!$A:$Z,MATCH($B34,'[1]12日_公式練習①-結果表（貼付）'!$B:$B,0),MATCH('12日_公式練習①-結果表'!H$11,'[1]12日_公式練習①-結果表（貼付）'!$1:$1,0)),"")))</f>
        <v/>
      </c>
      <c r="I34" s="31" t="str">
        <f>IF(H34&lt;1,"",IF($I$11&gt;H34,"R",""))</f>
        <v/>
      </c>
      <c r="J34" s="30" t="str">
        <f>IF(A34="DNS","",IF(A34="DQ","",IFERROR(INDEX('[1]12日_公式練習①-結果表（貼付）'!$A:$Z,MATCH($B34,'[1]12日_公式練習①-結果表（貼付）'!$B:$B,0),MATCH('12日_公式練習①-結果表'!J$11,'[1]12日_公式練習①-結果表（貼付）'!$1:$1,0)),"")))</f>
        <v/>
      </c>
      <c r="K34" s="30" t="str">
        <f>IF(A34="DNS","",IF(A34="DQ","",IFERROR(INDEX('[1]12日_公式練習①-結果表（貼付）'!$A:$Z,MATCH($B34,'[1]12日_公式練習①-結果表（貼付）'!$B:$B,0),MATCH('12日_公式練習①-結果表'!K$11,'[1]12日_公式練習①-結果表（貼付）'!$1:$1,0)),"")))</f>
        <v/>
      </c>
      <c r="L34" s="29" t="str">
        <f>IF(A34="DNS","",IF(A34="DQ","",IFERROR(INDEX('[1]12日_公式練習①-結果表（貼付）'!$A:$Z,MATCH($B34,'[1]12日_公式練習①-結果表（貼付）'!$B:$B,0),MATCH("In Lap",'[1]12日_公式練習①-結果表（貼付）'!$1:$1,0))&amp;"/"&amp;INDEX('[1]12日_公式練習①-結果表（貼付）'!$A:$Z,MATCH($B34,'[1]12日_公式練習①-結果表（貼付）'!$B:$B,0),MATCH("Laps",'[1]12日_公式練習①-結果表（貼付）'!$1:$1,0)),"")))</f>
        <v/>
      </c>
      <c r="M34" s="6"/>
      <c r="N34" s="4"/>
      <c r="O34" s="4"/>
      <c r="P34" s="5" t="str">
        <f>IF(IFERROR(INDEX('[1]12日_公式練習①-結果表（貼付）'!$A:$Z,MATCH($B34,'[1]12日_公式練習①-結果表（貼付）'!$B:$B,0),MATCH(P$11,'[1]12日_公式練習①-結果表（貼付）'!$1:$1,0)),"")=0,"",IFERROR(INDEX('[1]12日_公式練習①-結果表（貼付）'!$A:$Z,MATCH($B34,'[1]12日_公式練習①-結果表（貼付）'!$B:$B,0),MATCH(P$11,'[1]12日_公式練習①-結果表（貼付）'!$1:$1,0)),""))</f>
        <v/>
      </c>
      <c r="Q34" s="5" t="str">
        <f>IF(P34="","",COUNTIF($P$13:P34,"&lt;&gt;"&amp;""))</f>
        <v/>
      </c>
      <c r="R34" s="5" t="str">
        <f>IFERROR(RANK(Q34,$Q$13:$Q$46,1),"")</f>
        <v/>
      </c>
      <c r="S34" s="5" t="str">
        <f>IF(IFERROR(INDEX('[1]12日_公式練習①-結果表（貼付）'!$A:$Z,MATCH($A34,'[1]12日_公式練習①-結果表（貼付）'!$A:$A,0),MATCH(S$11,'[1]12日_公式練習①-結果表（貼付）'!$1:$1,0)),"")=0,"",IFERROR(INDEX('[1]12日_公式練習①-結果表（貼付）'!$A:$Z,MATCH($A34,'[1]12日_公式練習①-結果表（貼付）'!$A:$A,0),MATCH(S$11,'[1]12日_公式練習①-結果表（貼付）'!$1:$1,0)),""))</f>
        <v/>
      </c>
      <c r="T34" s="4"/>
      <c r="U34" s="4"/>
    </row>
    <row r="35" spans="1:21" ht="12.75" customHeight="1" x14ac:dyDescent="0.15">
      <c r="A35" s="6" t="s">
        <v>34</v>
      </c>
      <c r="B35" s="6"/>
      <c r="C35" s="6"/>
      <c r="D35" s="6"/>
      <c r="E35" s="35" t="str">
        <f>IFERROR(INDEX('[1]12日_公式練習①-結果表（貼付）'!$A:$Z,MATCH($B35,'[1]12日_公式練習①-結果表（貼付）'!$B:$B,0),MATCH('12日_公式練習①-結果表'!E$11,'[1]12日_公式練習①-結果表（貼付）'!$1:$1,0)),"")</f>
        <v/>
      </c>
      <c r="F35" s="34" t="str">
        <f>IFERROR(INDEX('[1]12日_公式練習①-結果表（貼付）'!$A:$Z,MATCH($B35,'[1]12日_公式練習①-結果表（貼付）'!$B:$B,0),MATCH('12日_公式練習①-結果表'!F$11,'[1]12日_公式練習①-結果表（貼付）'!$1:$1,0)),"")</f>
        <v/>
      </c>
      <c r="G35" s="33" t="str">
        <f>IFERROR(INDEX('[1]12日_公式練習①-結果表（貼付）'!$A:$Z,MATCH($B35,'[1]12日_公式練習①-結果表（貼付）'!$B:$B,0),MATCH('12日_公式練習①-結果表'!G$11,'[1]12日_公式練習①-結果表（貼付）'!$1:$1,0)),"")</f>
        <v/>
      </c>
      <c r="H35" s="32" t="str">
        <f>IF(A35="DNS","ｽﾀｰﾄ出来ず",IF(A35="DQ","失　格",IFERROR(INDEX('[1]12日_公式練習①-結果表（貼付）'!$A:$Z,MATCH($B35,'[1]12日_公式練習①-結果表（貼付）'!$B:$B,0),MATCH('12日_公式練習①-結果表'!H$11,'[1]12日_公式練習①-結果表（貼付）'!$1:$1,0)),"")))</f>
        <v/>
      </c>
      <c r="I35" s="61" t="str">
        <f>IF(H35&lt;1,"",IF($I$11&gt;H35,"R",""))</f>
        <v/>
      </c>
      <c r="J35" s="30" t="str">
        <f>IF(A35="DNS","",IF(A35="DQ","",IFERROR(INDEX('[1]12日_公式練習①-結果表（貼付）'!$A:$Z,MATCH($B35,'[1]12日_公式練習①-結果表（貼付）'!$B:$B,0),MATCH('12日_公式練習①-結果表'!J$11,'[1]12日_公式練習①-結果表（貼付）'!$1:$1,0)),"")))</f>
        <v/>
      </c>
      <c r="K35" s="30" t="str">
        <f>IF(A35="DNS","",IF(A35="DQ","",IFERROR(INDEX('[1]12日_公式練習①-結果表（貼付）'!$A:$Z,MATCH($B35,'[1]12日_公式練習①-結果表（貼付）'!$B:$B,0),MATCH('12日_公式練習①-結果表'!K$11,'[1]12日_公式練習①-結果表（貼付）'!$1:$1,0)),"")))</f>
        <v/>
      </c>
      <c r="L35" s="29" t="str">
        <f>IF(A35="DNS","",IF(A35="DQ","",IFERROR(INDEX('[1]12日_公式練習①-結果表（貼付）'!$A:$Z,MATCH($B35,'[1]12日_公式練習①-結果表（貼付）'!$B:$B,0),MATCH("In Lap",'[1]12日_公式練習①-結果表（貼付）'!$1:$1,0))&amp;"/"&amp;INDEX('[1]12日_公式練習①-結果表（貼付）'!$A:$Z,MATCH($B35,'[1]12日_公式練習①-結果表（貼付）'!$B:$B,0),MATCH("Laps",'[1]12日_公式練習①-結果表（貼付）'!$1:$1,0)),"")))</f>
        <v/>
      </c>
      <c r="M35" s="6"/>
      <c r="N35" s="4"/>
      <c r="O35" s="4"/>
      <c r="P35" s="5" t="str">
        <f>IF(IFERROR(INDEX('[1]12日_公式練習①-結果表（貼付）'!$A:$Z,MATCH($B35,'[1]12日_公式練習①-結果表（貼付）'!$B:$B,0),MATCH(P$11,'[1]12日_公式練習①-結果表（貼付）'!$1:$1,0)),"")=0,"",IFERROR(INDEX('[1]12日_公式練習①-結果表（貼付）'!$A:$Z,MATCH($B35,'[1]12日_公式練習①-結果表（貼付）'!$B:$B,0),MATCH(P$11,'[1]12日_公式練習①-結果表（貼付）'!$1:$1,0)),""))</f>
        <v/>
      </c>
      <c r="Q35" s="5" t="str">
        <f>IF(P35="","",COUNTIF($P$13:P35,"&lt;&gt;"&amp;""))</f>
        <v/>
      </c>
      <c r="R35" s="5" t="str">
        <f>IFERROR(RANK(Q35,$Q$13:$Q$46,1),"")</f>
        <v/>
      </c>
      <c r="S35" s="5" t="str">
        <f>IF(IFERROR(INDEX('[1]12日_公式練習①-結果表（貼付）'!$A:$Z,MATCH($A35,'[1]12日_公式練習①-結果表（貼付）'!$A:$A,0),MATCH(S$11,'[1]12日_公式練習①-結果表（貼付）'!$1:$1,0)),"")=0,"",IFERROR(INDEX('[1]12日_公式練習①-結果表（貼付）'!$A:$Z,MATCH($A35,'[1]12日_公式練習①-結果表（貼付）'!$A:$A,0),MATCH(S$11,'[1]12日_公式練習①-結果表（貼付）'!$1:$1,0)),""))</f>
        <v/>
      </c>
      <c r="T35" s="4"/>
      <c r="U35" s="4"/>
    </row>
    <row r="36" spans="1:21" ht="12.75" customHeight="1" x14ac:dyDescent="0.15">
      <c r="A36" s="39" t="str">
        <f>IF(OR('[1]12日_公式練習①-結果表（貼付）'!A25="DNF",'[1]12日_公式練習①-結果表（貼付）'!A25="DNS",'[1]12日_公式練習①-結果表（貼付）'!A25="DQ"),'[1]12日_公式練習①-結果表（貼付）'!A25,IF(MAX('[1]12日_公式練習①-結果表（貼付）'!$A:$A)&gt;A35,A35+1,""))</f>
        <v/>
      </c>
      <c r="B36" s="38" t="str">
        <f>IFERROR(INDEX('[1]12日_公式練習①-結果表（貼付）'!A25:$Z$50,MATCH($A36,'[1]12日_公式練習①-結果表（貼付）'!A25:$A$50,0),MATCH('12日_公式練習①-結果表'!B$11,'[1]12日_公式練習①-結果表（貼付）'!$1:$1,0)),"")</f>
        <v/>
      </c>
      <c r="C36" s="37"/>
      <c r="D36" s="36" t="str">
        <f>IFERROR(INDEX('[1]12日_公式練習①-結果表（貼付）'!$A:$Z,MATCH($B36,'[1]12日_公式練習①-結果表（貼付）'!$B:$B,0),MATCH('12日_公式練習①-結果表'!D$11,'[1]12日_公式練習①-結果表（貼付）'!$1:$1,0)),"")</f>
        <v/>
      </c>
      <c r="E36" s="35" t="str">
        <f>IFERROR(INDEX('[1]12日_公式練習①-結果表（貼付）'!$A:$Z,MATCH($B36,'[1]12日_公式練習①-結果表（貼付）'!$B:$B,0),MATCH('12日_公式練習①-結果表'!E$11,'[1]12日_公式練習①-結果表（貼付）'!$1:$1,0)),"")</f>
        <v/>
      </c>
      <c r="F36" s="34" t="str">
        <f>IFERROR(INDEX('[1]12日_公式練習①-結果表（貼付）'!$A:$Z,MATCH($B36,'[1]12日_公式練習①-結果表（貼付）'!$B:$B,0),MATCH('12日_公式練習①-結果表'!F$11,'[1]12日_公式練習①-結果表（貼付）'!$1:$1,0)),"")</f>
        <v/>
      </c>
      <c r="G36" s="33" t="str">
        <f>IFERROR(INDEX('[1]12日_公式練習①-結果表（貼付）'!$A:$Z,MATCH($B36,'[1]12日_公式練習①-結果表（貼付）'!$B:$B,0),MATCH('12日_公式練習①-結果表'!G$11,'[1]12日_公式練習①-結果表（貼付）'!$1:$1,0)),"")</f>
        <v/>
      </c>
      <c r="H36" s="32" t="str">
        <f>IF(A36="DNS","ｽﾀｰﾄ出来ず",IF(A36="DQ","失　格",IFERROR(INDEX('[1]12日_公式練習①-結果表（貼付）'!$A:$Z,MATCH($B36,'[1]12日_公式練習①-結果表（貼付）'!$B:$B,0),MATCH('12日_公式練習①-結果表'!H$11,'[1]12日_公式練習①-結果表（貼付）'!$1:$1,0)),"")))</f>
        <v/>
      </c>
      <c r="I36" s="61" t="str">
        <f>IF(H36&lt;1,"",IF($I$11&gt;H36,"R",""))</f>
        <v/>
      </c>
      <c r="J36" s="30" t="str">
        <f>IF(A36="DNS","",IF(A36="DQ","",IFERROR(INDEX('[1]12日_公式練習①-結果表（貼付）'!$A:$Z,MATCH($B36,'[1]12日_公式練習①-結果表（貼付）'!$B:$B,0),MATCH('12日_公式練習①-結果表'!J$11,'[1]12日_公式練習①-結果表（貼付）'!$1:$1,0)),"")))</f>
        <v/>
      </c>
      <c r="K36" s="30" t="str">
        <f>IF(A36="DNS","",IF(A36="DQ","",IFERROR(INDEX('[1]12日_公式練習①-結果表（貼付）'!$A:$Z,MATCH($B36,'[1]12日_公式練習①-結果表（貼付）'!$B:$B,0),MATCH('12日_公式練習①-結果表'!K$11,'[1]12日_公式練習①-結果表（貼付）'!$1:$1,0)),"")))</f>
        <v/>
      </c>
      <c r="L36" s="29" t="str">
        <f>IF(A36="DNS","",IF(A36="DQ","",IFERROR(INDEX('[1]12日_公式練習①-結果表（貼付）'!$A:$Z,MATCH($B36,'[1]12日_公式練習①-結果表（貼付）'!$B:$B,0),MATCH("In Lap",'[1]12日_公式練習①-結果表（貼付）'!$1:$1,0))&amp;"/"&amp;INDEX('[1]12日_公式練習①-結果表（貼付）'!$A:$Z,MATCH($B36,'[1]12日_公式練習①-結果表（貼付）'!$B:$B,0),MATCH("Laps",'[1]12日_公式練習①-結果表（貼付）'!$1:$1,0)),"")))</f>
        <v/>
      </c>
      <c r="M36" s="6"/>
      <c r="N36" s="4"/>
      <c r="O36" s="4"/>
      <c r="P36" s="5" t="str">
        <f>IF(IFERROR(INDEX('[1]12日_公式練習①-結果表（貼付）'!$A:$Z,MATCH($B36,'[1]12日_公式練習①-結果表（貼付）'!$B:$B,0),MATCH(P$11,'[1]12日_公式練習①-結果表（貼付）'!$1:$1,0)),"")=0,"",IFERROR(INDEX('[1]12日_公式練習①-結果表（貼付）'!$A:$Z,MATCH($B36,'[1]12日_公式練習①-結果表（貼付）'!$B:$B,0),MATCH(P$11,'[1]12日_公式練習①-結果表（貼付）'!$1:$1,0)),""))</f>
        <v/>
      </c>
      <c r="Q36" s="5" t="str">
        <f>IF(P36="","",COUNTIF($P$13:P36,"&lt;&gt;"&amp;""))</f>
        <v/>
      </c>
      <c r="R36" s="5" t="str">
        <f>IFERROR(RANK(Q36,$Q$13:$Q$46,1),"")</f>
        <v/>
      </c>
      <c r="S36" s="5" t="str">
        <f>IF(IFERROR(INDEX('[1]12日_公式練習①-結果表（貼付）'!$A:$Z,MATCH($A36,'[1]12日_公式練習①-結果表（貼付）'!$A:$A,0),MATCH(S$11,'[1]12日_公式練習①-結果表（貼付）'!$1:$1,0)),"")=0,"",IFERROR(INDEX('[1]12日_公式練習①-結果表（貼付）'!$A:$Z,MATCH($A36,'[1]12日_公式練習①-結果表（貼付）'!$A:$A,0),MATCH(S$11,'[1]12日_公式練習①-結果表（貼付）'!$1:$1,0)),""))</f>
        <v/>
      </c>
      <c r="T36" s="4"/>
      <c r="U36" s="4"/>
    </row>
    <row r="37" spans="1:21" ht="12.75" customHeight="1" x14ac:dyDescent="0.15">
      <c r="A37" s="39" t="str">
        <f>IF(OR('[1]12日_公式練習①-結果表（貼付）'!A26="DNF",'[1]12日_公式練習①-結果表（貼付）'!A26="DNS",'[1]12日_公式練習①-結果表（貼付）'!A26="DQ"),'[1]12日_公式練習①-結果表（貼付）'!A26,IF(MAX('[1]12日_公式練習①-結果表（貼付）'!$A:$A)&gt;A36,A36+1,""))</f>
        <v/>
      </c>
      <c r="B37" s="38" t="str">
        <f>IFERROR(INDEX('[1]12日_公式練習①-結果表（貼付）'!A26:$Z$50,MATCH($A37,'[1]12日_公式練習①-結果表（貼付）'!A26:$A$50,0),MATCH('12日_公式練習①-結果表'!B$11,'[1]12日_公式練習①-結果表（貼付）'!$1:$1,0)),"")</f>
        <v/>
      </c>
      <c r="C37" s="37"/>
      <c r="D37" s="36" t="str">
        <f>IFERROR(INDEX('[1]12日_公式練習①-結果表（貼付）'!$A:$Z,MATCH($B37,'[1]12日_公式練習①-結果表（貼付）'!$B:$B,0),MATCH('12日_公式練習①-結果表'!D$11,'[1]12日_公式練習①-結果表（貼付）'!$1:$1,0)),"")</f>
        <v/>
      </c>
      <c r="E37" s="35" t="str">
        <f>IFERROR(INDEX('[1]12日_公式練習①-結果表（貼付）'!$A:$Z,MATCH($B37,'[1]12日_公式練習①-結果表（貼付）'!$B:$B,0),MATCH('12日_公式練習①-結果表'!E$11,'[1]12日_公式練習①-結果表（貼付）'!$1:$1,0)),"")</f>
        <v/>
      </c>
      <c r="F37" s="34" t="str">
        <f>IFERROR(INDEX('[1]12日_公式練習①-結果表（貼付）'!$A:$Z,MATCH($B37,'[1]12日_公式練習①-結果表（貼付）'!$B:$B,0),MATCH('12日_公式練習①-結果表'!F$11,'[1]12日_公式練習①-結果表（貼付）'!$1:$1,0)),"")</f>
        <v/>
      </c>
      <c r="G37" s="33" t="str">
        <f>IFERROR(INDEX('[1]12日_公式練習①-結果表（貼付）'!$A:$Z,MATCH($B37,'[1]12日_公式練習①-結果表（貼付）'!$B:$B,0),MATCH('12日_公式練習①-結果表'!G$11,'[1]12日_公式練習①-結果表（貼付）'!$1:$1,0)),"")</f>
        <v/>
      </c>
      <c r="H37" s="32" t="str">
        <f>IF(A37="DNS","ｽﾀｰﾄ出来ず",IF(A37="DQ","失　格",IFERROR(INDEX('[1]12日_公式練習①-結果表（貼付）'!$A:$Z,MATCH($B37,'[1]12日_公式練習①-結果表（貼付）'!$B:$B,0),MATCH('12日_公式練習①-結果表'!H$11,'[1]12日_公式練習①-結果表（貼付）'!$1:$1,0)),"")))</f>
        <v/>
      </c>
      <c r="I37" s="61" t="str">
        <f>IF(H37&lt;1,"",IF($I$11&gt;H37,"R",""))</f>
        <v/>
      </c>
      <c r="J37" s="30" t="str">
        <f>IF(A37="DNS","",IF(A37="DQ","",IFERROR(INDEX('[1]12日_公式練習①-結果表（貼付）'!$A:$Z,MATCH($B37,'[1]12日_公式練習①-結果表（貼付）'!$B:$B,0),MATCH('12日_公式練習①-結果表'!J$11,'[1]12日_公式練習①-結果表（貼付）'!$1:$1,0)),"")))</f>
        <v/>
      </c>
      <c r="K37" s="30" t="str">
        <f>IF(A37="DNS","",IF(A37="DQ","",IFERROR(INDEX('[1]12日_公式練習①-結果表（貼付）'!$A:$Z,MATCH($B37,'[1]12日_公式練習①-結果表（貼付）'!$B:$B,0),MATCH('12日_公式練習①-結果表'!K$11,'[1]12日_公式練習①-結果表（貼付）'!$1:$1,0)),"")))</f>
        <v/>
      </c>
      <c r="L37" s="29" t="str">
        <f>IF(A37="DNS","",IF(A37="DQ","",IFERROR(INDEX('[1]12日_公式練習①-結果表（貼付）'!$A:$Z,MATCH($B37,'[1]12日_公式練習①-結果表（貼付）'!$B:$B,0),MATCH("In Lap",'[1]12日_公式練習①-結果表（貼付）'!$1:$1,0))&amp;"/"&amp;INDEX('[1]12日_公式練習①-結果表（貼付）'!$A:$Z,MATCH($B37,'[1]12日_公式練習①-結果表（貼付）'!$B:$B,0),MATCH("Laps",'[1]12日_公式練習①-結果表（貼付）'!$1:$1,0)),"")))</f>
        <v/>
      </c>
      <c r="M37" s="6"/>
      <c r="N37" s="4"/>
      <c r="O37" s="4"/>
      <c r="P37" s="5" t="str">
        <f>IF(IFERROR(INDEX('[1]12日_公式練習①-結果表（貼付）'!$A:$Z,MATCH($B37,'[1]12日_公式練習①-結果表（貼付）'!$B:$B,0),MATCH(P$11,'[1]12日_公式練習①-結果表（貼付）'!$1:$1,0)),"")=0,"",IFERROR(INDEX('[1]12日_公式練習①-結果表（貼付）'!$A:$Z,MATCH($B37,'[1]12日_公式練習①-結果表（貼付）'!$B:$B,0),MATCH(P$11,'[1]12日_公式練習①-結果表（貼付）'!$1:$1,0)),""))</f>
        <v/>
      </c>
      <c r="Q37" s="5" t="str">
        <f>IF(P37="","",COUNTIF($P$13:P37,"&lt;&gt;"&amp;""))</f>
        <v/>
      </c>
      <c r="R37" s="5" t="str">
        <f>IFERROR(RANK(Q37,$Q$13:$Q$46,1),"")</f>
        <v/>
      </c>
      <c r="S37" s="5" t="str">
        <f>IF(IFERROR(INDEX('[1]12日_公式練習①-結果表（貼付）'!$A:$Z,MATCH($A37,'[1]12日_公式練習①-結果表（貼付）'!$A:$A,0),MATCH(S$11,'[1]12日_公式練習①-結果表（貼付）'!$1:$1,0)),"")=0,"",IFERROR(INDEX('[1]12日_公式練習①-結果表（貼付）'!$A:$Z,MATCH($A37,'[1]12日_公式練習①-結果表（貼付）'!$A:$A,0),MATCH(S$11,'[1]12日_公式練習①-結果表（貼付）'!$1:$1,0)),""))</f>
        <v/>
      </c>
      <c r="T37" s="4"/>
      <c r="U37" s="4"/>
    </row>
    <row r="38" spans="1:21" ht="12.75" customHeight="1" x14ac:dyDescent="0.15">
      <c r="A38" s="39" t="str">
        <f>IF(OR('[1]12日_公式練習①-結果表（貼付）'!A27="DNF",'[1]12日_公式練習①-結果表（貼付）'!A27="DNS",'[1]12日_公式練習①-結果表（貼付）'!A27="DQ"),'[1]12日_公式練習①-結果表（貼付）'!A27,IF(MAX('[1]12日_公式練習①-結果表（貼付）'!$A:$A)&gt;A37,A37+1,""))</f>
        <v/>
      </c>
      <c r="B38" s="38" t="str">
        <f>IFERROR(INDEX('[1]12日_公式練習①-結果表（貼付）'!A27:$Z$50,MATCH($A38,'[1]12日_公式練習①-結果表（貼付）'!A27:$A$50,0),MATCH('12日_公式練習①-結果表'!B$11,'[1]12日_公式練習①-結果表（貼付）'!$1:$1,0)),"")</f>
        <v/>
      </c>
      <c r="C38" s="37"/>
      <c r="D38" s="36" t="str">
        <f>IFERROR(INDEX('[1]12日_公式練習①-結果表（貼付）'!$A:$Z,MATCH($B38,'[1]12日_公式練習①-結果表（貼付）'!$B:$B,0),MATCH('12日_公式練習①-結果表'!D$11,'[1]12日_公式練習①-結果表（貼付）'!$1:$1,0)),"")</f>
        <v/>
      </c>
      <c r="E38" s="35" t="str">
        <f>IFERROR(INDEX('[1]12日_公式練習①-結果表（貼付）'!$A:$Z,MATCH($B38,'[1]12日_公式練習①-結果表（貼付）'!$B:$B,0),MATCH('12日_公式練習①-結果表'!E$11,'[1]12日_公式練習①-結果表（貼付）'!$1:$1,0)),"")</f>
        <v/>
      </c>
      <c r="F38" s="34" t="str">
        <f>IFERROR(INDEX('[1]12日_公式練習①-結果表（貼付）'!$A:$Z,MATCH($B38,'[1]12日_公式練習①-結果表（貼付）'!$B:$B,0),MATCH('12日_公式練習①-結果表'!F$11,'[1]12日_公式練習①-結果表（貼付）'!$1:$1,0)),"")</f>
        <v/>
      </c>
      <c r="G38" s="33" t="str">
        <f>IFERROR(INDEX('[1]12日_公式練習①-結果表（貼付）'!$A:$Z,MATCH($B38,'[1]12日_公式練習①-結果表（貼付）'!$B:$B,0),MATCH('12日_公式練習①-結果表'!G$11,'[1]12日_公式練習①-結果表（貼付）'!$1:$1,0)),"")</f>
        <v/>
      </c>
      <c r="H38" s="32" t="str">
        <f>IF(A38="DNS","ｽﾀｰﾄ出来ず",IF(A38="DQ","失　格",IFERROR(INDEX('[1]12日_公式練習①-結果表（貼付）'!$A:$Z,MATCH($B38,'[1]12日_公式練習①-結果表（貼付）'!$B:$B,0),MATCH('12日_公式練習①-結果表'!H$11,'[1]12日_公式練習①-結果表（貼付）'!$1:$1,0)),"")))</f>
        <v/>
      </c>
      <c r="I38" s="61" t="str">
        <f>IF(H38&lt;1,"",IF($I$11&gt;H38,"R",""))</f>
        <v/>
      </c>
      <c r="J38" s="30" t="str">
        <f>IF(A38="DNS","",IF(A38="DQ","",IFERROR(INDEX('[1]12日_公式練習①-結果表（貼付）'!$A:$Z,MATCH($B38,'[1]12日_公式練習①-結果表（貼付）'!$B:$B,0),MATCH('12日_公式練習①-結果表'!J$11,'[1]12日_公式練習①-結果表（貼付）'!$1:$1,0)),"")))</f>
        <v/>
      </c>
      <c r="K38" s="30" t="str">
        <f>IF(A38="DNS","",IF(A38="DQ","",IFERROR(INDEX('[1]12日_公式練習①-結果表（貼付）'!$A:$Z,MATCH($B38,'[1]12日_公式練習①-結果表（貼付）'!$B:$B,0),MATCH('12日_公式練習①-結果表'!K$11,'[1]12日_公式練習①-結果表（貼付）'!$1:$1,0)),"")))</f>
        <v/>
      </c>
      <c r="L38" s="29" t="str">
        <f>IF(A38="DNS","",IF(A38="DQ","",IFERROR(INDEX('[1]12日_公式練習①-結果表（貼付）'!$A:$Z,MATCH($B38,'[1]12日_公式練習①-結果表（貼付）'!$B:$B,0),MATCH("In Lap",'[1]12日_公式練習①-結果表（貼付）'!$1:$1,0))&amp;"/"&amp;INDEX('[1]12日_公式練習①-結果表（貼付）'!$A:$Z,MATCH($B38,'[1]12日_公式練習①-結果表（貼付）'!$B:$B,0),MATCH("Laps",'[1]12日_公式練習①-結果表（貼付）'!$1:$1,0)),"")))</f>
        <v/>
      </c>
      <c r="M38" s="6"/>
      <c r="N38" s="4"/>
      <c r="O38" s="4"/>
      <c r="P38" s="5" t="str">
        <f>IF(IFERROR(INDEX('[1]12日_公式練習①-結果表（貼付）'!$A:$Z,MATCH($B38,'[1]12日_公式練習①-結果表（貼付）'!$B:$B,0),MATCH(P$11,'[1]12日_公式練習①-結果表（貼付）'!$1:$1,0)),"")=0,"",IFERROR(INDEX('[1]12日_公式練習①-結果表（貼付）'!$A:$Z,MATCH($B38,'[1]12日_公式練習①-結果表（貼付）'!$B:$B,0),MATCH(P$11,'[1]12日_公式練習①-結果表（貼付）'!$1:$1,0)),""))</f>
        <v/>
      </c>
      <c r="Q38" s="5" t="str">
        <f>IF(P38="","",COUNTIF($P$13:P38,"&lt;&gt;"&amp;""))</f>
        <v/>
      </c>
      <c r="R38" s="5" t="str">
        <f>IFERROR(RANK(Q38,$Q$13:$Q$46,1),"")</f>
        <v/>
      </c>
      <c r="S38" s="5" t="str">
        <f>IF(IFERROR(INDEX('[1]12日_公式練習①-結果表（貼付）'!$A:$Z,MATCH($A38,'[1]12日_公式練習①-結果表（貼付）'!$A:$A,0),MATCH(S$11,'[1]12日_公式練習①-結果表（貼付）'!$1:$1,0)),"")=0,"",IFERROR(INDEX('[1]12日_公式練習①-結果表（貼付）'!$A:$Z,MATCH($A38,'[1]12日_公式練習①-結果表（貼付）'!$A:$A,0),MATCH(S$11,'[1]12日_公式練習①-結果表（貼付）'!$1:$1,0)),""))</f>
        <v/>
      </c>
      <c r="T38" s="4"/>
      <c r="U38" s="4"/>
    </row>
    <row r="39" spans="1:21" ht="12.75" customHeight="1" x14ac:dyDescent="0.15">
      <c r="A39" s="39" t="str">
        <f>IF(OR('[1]12日_公式練習①-結果表（貼付）'!A28="DNF",'[1]12日_公式練習①-結果表（貼付）'!A28="DNS",'[1]12日_公式練習①-結果表（貼付）'!A28="DQ"),'[1]12日_公式練習①-結果表（貼付）'!A28,IF(MAX('[1]12日_公式練習①-結果表（貼付）'!$A:$A)&gt;A38,A38+1,""))</f>
        <v/>
      </c>
      <c r="B39" s="38" t="str">
        <f>IFERROR(INDEX('[1]12日_公式練習①-結果表（貼付）'!A28:$Z$50,MATCH($A39,'[1]12日_公式練習①-結果表（貼付）'!A28:$A$50,0),MATCH('12日_公式練習①-結果表'!B$11,'[1]12日_公式練習①-結果表（貼付）'!$1:$1,0)),"")</f>
        <v/>
      </c>
      <c r="C39" s="37"/>
      <c r="D39" s="36" t="str">
        <f>IFERROR(INDEX('[1]12日_公式練習①-結果表（貼付）'!$A:$Z,MATCH($B39,'[1]12日_公式練習①-結果表（貼付）'!$B:$B,0),MATCH('12日_公式練習①-結果表'!D$11,'[1]12日_公式練習①-結果表（貼付）'!$1:$1,0)),"")</f>
        <v/>
      </c>
      <c r="E39" s="35" t="str">
        <f>IFERROR(INDEX('[1]12日_公式練習①-結果表（貼付）'!$A:$Z,MATCH($B39,'[1]12日_公式練習①-結果表（貼付）'!$B:$B,0),MATCH('12日_公式練習①-結果表'!E$11,'[1]12日_公式練習①-結果表（貼付）'!$1:$1,0)),"")</f>
        <v/>
      </c>
      <c r="F39" s="34" t="str">
        <f>IFERROR(INDEX('[1]12日_公式練習①-結果表（貼付）'!$A:$Z,MATCH($B39,'[1]12日_公式練習①-結果表（貼付）'!$B:$B,0),MATCH('12日_公式練習①-結果表'!F$11,'[1]12日_公式練習①-結果表（貼付）'!$1:$1,0)),"")</f>
        <v/>
      </c>
      <c r="G39" s="33" t="str">
        <f>IFERROR(INDEX('[1]12日_公式練習①-結果表（貼付）'!$A:$Z,MATCH($B39,'[1]12日_公式練習①-結果表（貼付）'!$B:$B,0),MATCH('12日_公式練習①-結果表'!G$11,'[1]12日_公式練習①-結果表（貼付）'!$1:$1,0)),"")</f>
        <v/>
      </c>
      <c r="H39" s="32" t="str">
        <f>IF(A39="DNS","ｽﾀｰﾄ出来ず",IF(A39="DQ","失　格",IFERROR(INDEX('[1]12日_公式練習①-結果表（貼付）'!$A:$Z,MATCH($B39,'[1]12日_公式練習①-結果表（貼付）'!$B:$B,0),MATCH('12日_公式練習①-結果表'!H$11,'[1]12日_公式練習①-結果表（貼付）'!$1:$1,0)),"")))</f>
        <v/>
      </c>
      <c r="I39" s="61" t="str">
        <f>IF(H39&lt;1,"",IF($I$11&gt;H39,"R",""))</f>
        <v/>
      </c>
      <c r="J39" s="30" t="str">
        <f>IF(A39="DNS","",IF(A39="DQ","",IFERROR(INDEX('[1]12日_公式練習①-結果表（貼付）'!$A:$Z,MATCH($B39,'[1]12日_公式練習①-結果表（貼付）'!$B:$B,0),MATCH('12日_公式練習①-結果表'!J$11,'[1]12日_公式練習①-結果表（貼付）'!$1:$1,0)),"")))</f>
        <v/>
      </c>
      <c r="K39" s="30" t="str">
        <f>IF(A39="DNS","",IF(A39="DQ","",IFERROR(INDEX('[1]12日_公式練習①-結果表（貼付）'!$A:$Z,MATCH($B39,'[1]12日_公式練習①-結果表（貼付）'!$B:$B,0),MATCH('12日_公式練習①-結果表'!K$11,'[1]12日_公式練習①-結果表（貼付）'!$1:$1,0)),"")))</f>
        <v/>
      </c>
      <c r="L39" s="29" t="str">
        <f>IF(A39="DNS","",IF(A39="DQ","",IFERROR(INDEX('[1]12日_公式練習①-結果表（貼付）'!$A:$Z,MATCH($B39,'[1]12日_公式練習①-結果表（貼付）'!$B:$B,0),MATCH("In Lap",'[1]12日_公式練習①-結果表（貼付）'!$1:$1,0))&amp;"/"&amp;INDEX('[1]12日_公式練習①-結果表（貼付）'!$A:$Z,MATCH($B39,'[1]12日_公式練習①-結果表（貼付）'!$B:$B,0),MATCH("Laps",'[1]12日_公式練習①-結果表（貼付）'!$1:$1,0)),"")))</f>
        <v/>
      </c>
      <c r="M39" s="6"/>
      <c r="N39" s="4"/>
      <c r="O39" s="4"/>
      <c r="P39" s="5" t="str">
        <f>IF(IFERROR(INDEX('[1]12日_公式練習①-結果表（貼付）'!$A:$Z,MATCH($B39,'[1]12日_公式練習①-結果表（貼付）'!$B:$B,0),MATCH(P$11,'[1]12日_公式練習①-結果表（貼付）'!$1:$1,0)),"")=0,"",IFERROR(INDEX('[1]12日_公式練習①-結果表（貼付）'!$A:$Z,MATCH($B39,'[1]12日_公式練習①-結果表（貼付）'!$B:$B,0),MATCH(P$11,'[1]12日_公式練習①-結果表（貼付）'!$1:$1,0)),""))</f>
        <v/>
      </c>
      <c r="Q39" s="5" t="str">
        <f>IF(P39="","",COUNTIF($P$13:P39,"&lt;&gt;"&amp;""))</f>
        <v/>
      </c>
      <c r="R39" s="5" t="str">
        <f>IFERROR(RANK(Q39,$Q$13:$Q$46,1),"")</f>
        <v/>
      </c>
      <c r="S39" s="5" t="str">
        <f>IF(IFERROR(INDEX('[1]12日_公式練習①-結果表（貼付）'!$A:$Z,MATCH($A39,'[1]12日_公式練習①-結果表（貼付）'!$A:$A,0),MATCH(S$11,'[1]12日_公式練習①-結果表（貼付）'!$1:$1,0)),"")=0,"",IFERROR(INDEX('[1]12日_公式練習①-結果表（貼付）'!$A:$Z,MATCH($A39,'[1]12日_公式練習①-結果表（貼付）'!$A:$A,0),MATCH(S$11,'[1]12日_公式練習①-結果表（貼付）'!$1:$1,0)),""))</f>
        <v/>
      </c>
      <c r="T39" s="4"/>
      <c r="U39" s="4"/>
    </row>
    <row r="40" spans="1:21" ht="12.75" customHeight="1" x14ac:dyDescent="0.15">
      <c r="A40" s="39" t="str">
        <f>IF(OR('[1]12日_公式練習①-結果表（貼付）'!A29="DNF",'[1]12日_公式練習①-結果表（貼付）'!A29="DNS",'[1]12日_公式練習①-結果表（貼付）'!A29="DQ"),'[1]12日_公式練習①-結果表（貼付）'!A29,IF(MAX('[1]12日_公式練習①-結果表（貼付）'!$A:$A)&gt;A39,A39+1,""))</f>
        <v/>
      </c>
      <c r="B40" s="38" t="str">
        <f>IFERROR(INDEX('[1]12日_公式練習①-結果表（貼付）'!A29:$Z$50,MATCH($A40,'[1]12日_公式練習①-結果表（貼付）'!A29:$A$50,0),MATCH('12日_公式練習①-結果表'!B$11,'[1]12日_公式練習①-結果表（貼付）'!$1:$1,0)),"")</f>
        <v/>
      </c>
      <c r="C40" s="37"/>
      <c r="D40" s="36" t="str">
        <f>IFERROR(INDEX('[1]12日_公式練習①-結果表（貼付）'!$A:$Z,MATCH($B40,'[1]12日_公式練習①-結果表（貼付）'!$B:$B,0),MATCH('12日_公式練習①-結果表'!D$11,'[1]12日_公式練習①-結果表（貼付）'!$1:$1,0)),"")</f>
        <v/>
      </c>
      <c r="E40" s="35" t="str">
        <f>IFERROR(INDEX('[1]12日_公式練習①-結果表（貼付）'!$A:$Z,MATCH($B40,'[1]12日_公式練習①-結果表（貼付）'!$B:$B,0),MATCH('12日_公式練習①-結果表'!E$11,'[1]12日_公式練習①-結果表（貼付）'!$1:$1,0)),"")</f>
        <v/>
      </c>
      <c r="F40" s="34" t="str">
        <f>IFERROR(INDEX('[1]12日_公式練習①-結果表（貼付）'!$A:$Z,MATCH($B40,'[1]12日_公式練習①-結果表（貼付）'!$B:$B,0),MATCH('12日_公式練習①-結果表'!F$11,'[1]12日_公式練習①-結果表（貼付）'!$1:$1,0)),"")</f>
        <v/>
      </c>
      <c r="G40" s="33" t="str">
        <f>IFERROR(INDEX('[1]12日_公式練習①-結果表（貼付）'!$A:$Z,MATCH($B40,'[1]12日_公式練習①-結果表（貼付）'!$B:$B,0),MATCH('12日_公式練習①-結果表'!G$11,'[1]12日_公式練習①-結果表（貼付）'!$1:$1,0)),"")</f>
        <v/>
      </c>
      <c r="H40" s="32" t="str">
        <f>IF(A40="DNS","ｽﾀｰﾄ出来ず",IF(A40="DQ","失　格",IFERROR(INDEX('[1]12日_公式練習①-結果表（貼付）'!$A:$Z,MATCH($B40,'[1]12日_公式練習①-結果表（貼付）'!$B:$B,0),MATCH('12日_公式練習①-結果表'!H$11,'[1]12日_公式練習①-結果表（貼付）'!$1:$1,0)),"")))</f>
        <v/>
      </c>
      <c r="I40" s="61" t="str">
        <f>IF(H40&lt;1,"",IF($I$11&gt;H40,"R",""))</f>
        <v/>
      </c>
      <c r="J40" s="30" t="str">
        <f>IF(A40="DNS","",IF(A40="DQ","",IFERROR(INDEX('[1]12日_公式練習①-結果表（貼付）'!$A:$Z,MATCH($B40,'[1]12日_公式練習①-結果表（貼付）'!$B:$B,0),MATCH('12日_公式練習①-結果表'!J$11,'[1]12日_公式練習①-結果表（貼付）'!$1:$1,0)),"")))</f>
        <v/>
      </c>
      <c r="K40" s="30" t="str">
        <f>IF(A40="DNS","",IF(A40="DQ","",IFERROR(INDEX('[1]12日_公式練習①-結果表（貼付）'!$A:$Z,MATCH($B40,'[1]12日_公式練習①-結果表（貼付）'!$B:$B,0),MATCH('12日_公式練習①-結果表'!K$11,'[1]12日_公式練習①-結果表（貼付）'!$1:$1,0)),"")))</f>
        <v/>
      </c>
      <c r="L40" s="29" t="str">
        <f>IF(A40="DNS","",IF(A40="DQ","",IFERROR(INDEX('[1]12日_公式練習①-結果表（貼付）'!$A:$Z,MATCH($B40,'[1]12日_公式練習①-結果表（貼付）'!$B:$B,0),MATCH("In Lap",'[1]12日_公式練習①-結果表（貼付）'!$1:$1,0))&amp;"/"&amp;INDEX('[1]12日_公式練習①-結果表（貼付）'!$A:$Z,MATCH($B40,'[1]12日_公式練習①-結果表（貼付）'!$B:$B,0),MATCH("Laps",'[1]12日_公式練習①-結果表（貼付）'!$1:$1,0)),"")))</f>
        <v/>
      </c>
      <c r="M40" s="6"/>
      <c r="N40" s="4"/>
      <c r="O40" s="4"/>
      <c r="P40" s="5" t="str">
        <f>IF(IFERROR(INDEX('[1]12日_公式練習①-結果表（貼付）'!$A:$Z,MATCH($B40,'[1]12日_公式練習①-結果表（貼付）'!$B:$B,0),MATCH(P$11,'[1]12日_公式練習①-結果表（貼付）'!$1:$1,0)),"")=0,"",IFERROR(INDEX('[1]12日_公式練習①-結果表（貼付）'!$A:$Z,MATCH($B40,'[1]12日_公式練習①-結果表（貼付）'!$B:$B,0),MATCH(P$11,'[1]12日_公式練習①-結果表（貼付）'!$1:$1,0)),""))</f>
        <v/>
      </c>
      <c r="Q40" s="5" t="str">
        <f>IF(P40="","",COUNTIF($P$13:P40,"&lt;&gt;"&amp;""))</f>
        <v/>
      </c>
      <c r="R40" s="5" t="str">
        <f>IFERROR(RANK(Q40,$Q$13:$Q$46,1),"")</f>
        <v/>
      </c>
      <c r="S40" s="5" t="str">
        <f>IF(IFERROR(INDEX('[1]12日_公式練習①-結果表（貼付）'!$A:$Z,MATCH($A40,'[1]12日_公式練習①-結果表（貼付）'!$A:$A,0),MATCH(S$11,'[1]12日_公式練習①-結果表（貼付）'!$1:$1,0)),"")=0,"",IFERROR(INDEX('[1]12日_公式練習①-結果表（貼付）'!$A:$Z,MATCH($A40,'[1]12日_公式練習①-結果表（貼付）'!$A:$A,0),MATCH(S$11,'[1]12日_公式練習①-結果表（貼付）'!$1:$1,0)),""))</f>
        <v/>
      </c>
      <c r="T40" s="4"/>
      <c r="U40" s="4"/>
    </row>
    <row r="41" spans="1:21" ht="12.75" customHeight="1" x14ac:dyDescent="0.15">
      <c r="A41" s="39" t="str">
        <f>IF(OR('[1]12日_公式練習①-結果表（貼付）'!A30="DNF",'[1]12日_公式練習①-結果表（貼付）'!A30="DNS",'[1]12日_公式練習①-結果表（貼付）'!A30="DQ"),'[1]12日_公式練習①-結果表（貼付）'!A30,IF(MAX('[1]12日_公式練習①-結果表（貼付）'!$A:$A)&gt;A40,A40+1,""))</f>
        <v/>
      </c>
      <c r="B41" s="38" t="str">
        <f>IFERROR(INDEX('[1]12日_公式練習①-結果表（貼付）'!A30:$Z$50,MATCH($A41,'[1]12日_公式練習①-結果表（貼付）'!A30:$A$50,0),MATCH('12日_公式練習①-結果表'!B$11,'[1]12日_公式練習①-結果表（貼付）'!$1:$1,0)),"")</f>
        <v/>
      </c>
      <c r="C41" s="37"/>
      <c r="D41" s="36" t="str">
        <f>IFERROR(INDEX('[1]12日_公式練習①-結果表（貼付）'!$A:$Z,MATCH($B41,'[1]12日_公式練習①-結果表（貼付）'!$B:$B,0),MATCH('12日_公式練習①-結果表'!D$11,'[1]12日_公式練習①-結果表（貼付）'!$1:$1,0)),"")</f>
        <v/>
      </c>
      <c r="E41" s="35" t="str">
        <f>IFERROR(INDEX('[1]12日_公式練習①-結果表（貼付）'!$A:$Z,MATCH($B41,'[1]12日_公式練習①-結果表（貼付）'!$B:$B,0),MATCH('12日_公式練習①-結果表'!E$11,'[1]12日_公式練習①-結果表（貼付）'!$1:$1,0)),"")</f>
        <v/>
      </c>
      <c r="F41" s="34" t="str">
        <f>IFERROR(INDEX('[1]12日_公式練習①-結果表（貼付）'!$A:$Z,MATCH($B41,'[1]12日_公式練習①-結果表（貼付）'!$B:$B,0),MATCH('12日_公式練習①-結果表'!F$11,'[1]12日_公式練習①-結果表（貼付）'!$1:$1,0)),"")</f>
        <v/>
      </c>
      <c r="G41" s="33" t="str">
        <f>IFERROR(INDEX('[1]12日_公式練習①-結果表（貼付）'!$A:$Z,MATCH($B41,'[1]12日_公式練習①-結果表（貼付）'!$B:$B,0),MATCH('12日_公式練習①-結果表'!G$11,'[1]12日_公式練習①-結果表（貼付）'!$1:$1,0)),"")</f>
        <v/>
      </c>
      <c r="H41" s="32" t="str">
        <f>IF(A41="DNS","ｽﾀｰﾄ出来ず",IF(A41="DQ","失　格",IFERROR(INDEX('[1]12日_公式練習①-結果表（貼付）'!$A:$Z,MATCH($B41,'[1]12日_公式練習①-結果表（貼付）'!$B:$B,0),MATCH('12日_公式練習①-結果表'!H$11,'[1]12日_公式練習①-結果表（貼付）'!$1:$1,0)),"")))</f>
        <v/>
      </c>
      <c r="I41" s="61" t="str">
        <f>IF(H41&lt;1,"",IF($I$11&gt;H41,"R",""))</f>
        <v/>
      </c>
      <c r="J41" s="30" t="str">
        <f>IF(A41="DNS","",IF(A41="DQ","",IFERROR(INDEX('[1]12日_公式練習①-結果表（貼付）'!$A:$Z,MATCH($B41,'[1]12日_公式練習①-結果表（貼付）'!$B:$B,0),MATCH('12日_公式練習①-結果表'!J$11,'[1]12日_公式練習①-結果表（貼付）'!$1:$1,0)),"")))</f>
        <v/>
      </c>
      <c r="K41" s="30" t="str">
        <f>IF(A41="DNS","",IF(A41="DQ","",IFERROR(INDEX('[1]12日_公式練習①-結果表（貼付）'!$A:$Z,MATCH($B41,'[1]12日_公式練習①-結果表（貼付）'!$B:$B,0),MATCH('12日_公式練習①-結果表'!K$11,'[1]12日_公式練習①-結果表（貼付）'!$1:$1,0)),"")))</f>
        <v/>
      </c>
      <c r="L41" s="29" t="str">
        <f>IF(A41="DNS","",IF(A41="DQ","",IFERROR(INDEX('[1]12日_公式練習①-結果表（貼付）'!$A:$Z,MATCH($B41,'[1]12日_公式練習①-結果表（貼付）'!$B:$B,0),MATCH("In Lap",'[1]12日_公式練習①-結果表（貼付）'!$1:$1,0))&amp;"/"&amp;INDEX('[1]12日_公式練習①-結果表（貼付）'!$A:$Z,MATCH($B41,'[1]12日_公式練習①-結果表（貼付）'!$B:$B,0),MATCH("Laps",'[1]12日_公式練習①-結果表（貼付）'!$1:$1,0)),"")))</f>
        <v/>
      </c>
      <c r="M41" s="6"/>
      <c r="N41" s="4"/>
      <c r="O41" s="4"/>
      <c r="P41" s="5" t="str">
        <f>IF(IFERROR(INDEX('[1]12日_公式練習①-結果表（貼付）'!$A:$Z,MATCH($B41,'[1]12日_公式練習①-結果表（貼付）'!$B:$B,0),MATCH(P$11,'[1]12日_公式練習①-結果表（貼付）'!$1:$1,0)),"")=0,"",IFERROR(INDEX('[1]12日_公式練習①-結果表（貼付）'!$A:$Z,MATCH($B41,'[1]12日_公式練習①-結果表（貼付）'!$B:$B,0),MATCH(P$11,'[1]12日_公式練習①-結果表（貼付）'!$1:$1,0)),""))</f>
        <v/>
      </c>
      <c r="Q41" s="5" t="str">
        <f>IF(P41="","",COUNTIF($P$13:P41,"&lt;&gt;"&amp;""))</f>
        <v/>
      </c>
      <c r="R41" s="5" t="str">
        <f>IFERROR(RANK(Q41,$Q$13:$Q$46,1),"")</f>
        <v/>
      </c>
      <c r="S41" s="5" t="str">
        <f>IF(IFERROR(INDEX('[1]12日_公式練習①-結果表（貼付）'!$A:$Z,MATCH($A41,'[1]12日_公式練習①-結果表（貼付）'!$A:$A,0),MATCH(S$11,'[1]12日_公式練習①-結果表（貼付）'!$1:$1,0)),"")=0,"",IFERROR(INDEX('[1]12日_公式練習①-結果表（貼付）'!$A:$Z,MATCH($A41,'[1]12日_公式練習①-結果表（貼付）'!$A:$A,0),MATCH(S$11,'[1]12日_公式練習①-結果表（貼付）'!$1:$1,0)),""))</f>
        <v/>
      </c>
      <c r="T41" s="4"/>
      <c r="U41" s="4"/>
    </row>
    <row r="42" spans="1:21" ht="12.75" customHeight="1" x14ac:dyDescent="0.15">
      <c r="A42" s="39" t="str">
        <f>IF(OR('[1]12日_公式練習①-結果表（貼付）'!A31="DNF",'[1]12日_公式練習①-結果表（貼付）'!A31="DNS",'[1]12日_公式練習①-結果表（貼付）'!A31="DQ"),'[1]12日_公式練習①-結果表（貼付）'!A31,IF(MAX('[1]12日_公式練習①-結果表（貼付）'!$A:$A)&gt;A41,A41+1,""))</f>
        <v/>
      </c>
      <c r="B42" s="38" t="str">
        <f>IFERROR(INDEX('[1]12日_公式練習①-結果表（貼付）'!A31:$Z$50,MATCH($A42,'[1]12日_公式練習①-結果表（貼付）'!A31:$A$50,0),MATCH('12日_公式練習①-結果表'!B$11,'[1]12日_公式練習①-結果表（貼付）'!$1:$1,0)),"")</f>
        <v/>
      </c>
      <c r="C42" s="37"/>
      <c r="D42" s="36" t="str">
        <f>IFERROR(INDEX('[1]12日_公式練習①-結果表（貼付）'!$A:$Z,MATCH($B42,'[1]12日_公式練習①-結果表（貼付）'!$B:$B,0),MATCH('12日_公式練習①-結果表'!D$11,'[1]12日_公式練習①-結果表（貼付）'!$1:$1,0)),"")</f>
        <v/>
      </c>
      <c r="E42" s="35" t="str">
        <f>IFERROR(INDEX('[1]12日_公式練習①-結果表（貼付）'!$A:$Z,MATCH($B42,'[1]12日_公式練習①-結果表（貼付）'!$B:$B,0),MATCH('12日_公式練習①-結果表'!E$11,'[1]12日_公式練習①-結果表（貼付）'!$1:$1,0)),"")</f>
        <v/>
      </c>
      <c r="F42" s="34" t="str">
        <f>IFERROR(INDEX('[1]12日_公式練習①-結果表（貼付）'!$A:$Z,MATCH($B42,'[1]12日_公式練習①-結果表（貼付）'!$B:$B,0),MATCH('12日_公式練習①-結果表'!F$11,'[1]12日_公式練習①-結果表（貼付）'!$1:$1,0)),"")</f>
        <v/>
      </c>
      <c r="G42" s="33" t="str">
        <f>IFERROR(INDEX('[1]12日_公式練習①-結果表（貼付）'!$A:$Z,MATCH($B42,'[1]12日_公式練習①-結果表（貼付）'!$B:$B,0),MATCH('12日_公式練習①-結果表'!G$11,'[1]12日_公式練習①-結果表（貼付）'!$1:$1,0)),"")</f>
        <v/>
      </c>
      <c r="H42" s="32" t="str">
        <f>IF(A42="DNS","ｽﾀｰﾄ出来ず",IF(A42="DQ","失　格",IFERROR(INDEX('[1]12日_公式練習①-結果表（貼付）'!$A:$Z,MATCH($B42,'[1]12日_公式練習①-結果表（貼付）'!$B:$B,0),MATCH('12日_公式練習①-結果表'!H$11,'[1]12日_公式練習①-結果表（貼付）'!$1:$1,0)),"")))</f>
        <v/>
      </c>
      <c r="I42" s="61" t="str">
        <f>IF(H42&lt;1,"",IF($I$11&gt;H42,"R",""))</f>
        <v/>
      </c>
      <c r="J42" s="30" t="str">
        <f>IF(A42="DNS","",IF(A42="DQ","",IFERROR(INDEX('[1]12日_公式練習①-結果表（貼付）'!$A:$Z,MATCH($B42,'[1]12日_公式練習①-結果表（貼付）'!$B:$B,0),MATCH('12日_公式練習①-結果表'!J$11,'[1]12日_公式練習①-結果表（貼付）'!$1:$1,0)),"")))</f>
        <v/>
      </c>
      <c r="K42" s="30" t="str">
        <f>IF(A42="DNS","",IF(A42="DQ","",IFERROR(INDEX('[1]12日_公式練習①-結果表（貼付）'!$A:$Z,MATCH($B42,'[1]12日_公式練習①-結果表（貼付）'!$B:$B,0),MATCH('12日_公式練習①-結果表'!K$11,'[1]12日_公式練習①-結果表（貼付）'!$1:$1,0)),"")))</f>
        <v/>
      </c>
      <c r="L42" s="29" t="str">
        <f>IF(A42="DNS","",IF(A42="DQ","",IFERROR(INDEX('[1]12日_公式練習①-結果表（貼付）'!$A:$Z,MATCH($B42,'[1]12日_公式練習①-結果表（貼付）'!$B:$B,0),MATCH("In Lap",'[1]12日_公式練習①-結果表（貼付）'!$1:$1,0))&amp;"/"&amp;INDEX('[1]12日_公式練習①-結果表（貼付）'!$A:$Z,MATCH($B42,'[1]12日_公式練習①-結果表（貼付）'!$B:$B,0),MATCH("Laps",'[1]12日_公式練習①-結果表（貼付）'!$1:$1,0)),"")))</f>
        <v/>
      </c>
      <c r="M42" s="6"/>
      <c r="N42" s="4"/>
      <c r="O42" s="4"/>
      <c r="P42" s="5" t="str">
        <f>IF(IFERROR(INDEX('[1]12日_公式練習①-結果表（貼付）'!$A:$Z,MATCH($B42,'[1]12日_公式練習①-結果表（貼付）'!$B:$B,0),MATCH(P$11,'[1]12日_公式練習①-結果表（貼付）'!$1:$1,0)),"")=0,"",IFERROR(INDEX('[1]12日_公式練習①-結果表（貼付）'!$A:$Z,MATCH($B42,'[1]12日_公式練習①-結果表（貼付）'!$B:$B,0),MATCH(P$11,'[1]12日_公式練習①-結果表（貼付）'!$1:$1,0)),""))</f>
        <v/>
      </c>
      <c r="Q42" s="5" t="str">
        <f>IF(P42="","",COUNTIF($P$13:P42,"&lt;&gt;"&amp;""))</f>
        <v/>
      </c>
      <c r="R42" s="5" t="str">
        <f>IFERROR(RANK(Q42,$Q$13:$Q$46,1),"")</f>
        <v/>
      </c>
      <c r="S42" s="5" t="str">
        <f>IF(IFERROR(INDEX('[1]12日_公式練習①-結果表（貼付）'!$A:$Z,MATCH($A42,'[1]12日_公式練習①-結果表（貼付）'!$A:$A,0),MATCH(S$11,'[1]12日_公式練習①-結果表（貼付）'!$1:$1,0)),"")=0,"",IFERROR(INDEX('[1]12日_公式練習①-結果表（貼付）'!$A:$Z,MATCH($A42,'[1]12日_公式練習①-結果表（貼付）'!$A:$A,0),MATCH(S$11,'[1]12日_公式練習①-結果表（貼付）'!$1:$1,0)),""))</f>
        <v/>
      </c>
      <c r="T42" s="4"/>
      <c r="U42" s="4"/>
    </row>
    <row r="43" spans="1:21" ht="12.75" customHeight="1" x14ac:dyDescent="0.15">
      <c r="A43" s="39" t="str">
        <f>IF(OR('[1]12日_公式練習①-結果表（貼付）'!A32="DNF",'[1]12日_公式練習①-結果表（貼付）'!A32="DNS",'[1]12日_公式練習①-結果表（貼付）'!A32="DQ"),'[1]12日_公式練習①-結果表（貼付）'!A32,IF(MAX('[1]12日_公式練習①-結果表（貼付）'!$A:$A)&gt;A42,A42+1,""))</f>
        <v/>
      </c>
      <c r="B43" s="38" t="str">
        <f>IFERROR(INDEX('[1]12日_公式練習①-結果表（貼付）'!A32:$Z$50,MATCH($A43,'[1]12日_公式練習①-結果表（貼付）'!A32:$A$50,0),MATCH('12日_公式練習①-結果表'!B$11,'[1]12日_公式練習①-結果表（貼付）'!$1:$1,0)),"")</f>
        <v/>
      </c>
      <c r="C43" s="37"/>
      <c r="D43" s="36" t="str">
        <f>IFERROR(INDEX('[1]12日_公式練習①-結果表（貼付）'!$A:$Z,MATCH($B43,'[1]12日_公式練習①-結果表（貼付）'!$B:$B,0),MATCH('12日_公式練習①-結果表'!D$11,'[1]12日_公式練習①-結果表（貼付）'!$1:$1,0)),"")</f>
        <v/>
      </c>
      <c r="E43" s="35" t="str">
        <f>IFERROR(INDEX('[1]12日_公式練習①-結果表（貼付）'!$A:$Z,MATCH($B43,'[1]12日_公式練習①-結果表（貼付）'!$B:$B,0),MATCH('12日_公式練習①-結果表'!E$11,'[1]12日_公式練習①-結果表（貼付）'!$1:$1,0)),"")</f>
        <v/>
      </c>
      <c r="F43" s="34" t="str">
        <f>IFERROR(INDEX('[1]12日_公式練習①-結果表（貼付）'!$A:$Z,MATCH($B43,'[1]12日_公式練習①-結果表（貼付）'!$B:$B,0),MATCH('12日_公式練習①-結果表'!F$11,'[1]12日_公式練習①-結果表（貼付）'!$1:$1,0)),"")</f>
        <v/>
      </c>
      <c r="G43" s="33" t="str">
        <f>IFERROR(INDEX('[1]12日_公式練習①-結果表（貼付）'!$A:$Z,MATCH($B43,'[1]12日_公式練習①-結果表（貼付）'!$B:$B,0),MATCH('12日_公式練習①-結果表'!G$11,'[1]12日_公式練習①-結果表（貼付）'!$1:$1,0)),"")</f>
        <v/>
      </c>
      <c r="H43" s="32" t="str">
        <f>IF(A43="DNS","ｽﾀｰﾄ出来ず",IF(A43="DQ","失　格",IFERROR(INDEX('[1]12日_公式練習①-結果表（貼付）'!$A:$Z,MATCH($B43,'[1]12日_公式練習①-結果表（貼付）'!$B:$B,0),MATCH('12日_公式練習①-結果表'!H$11,'[1]12日_公式練習①-結果表（貼付）'!$1:$1,0)),"")))</f>
        <v/>
      </c>
      <c r="I43" s="61" t="str">
        <f>IF(H43&lt;1,"",IF($I$11&gt;H43,"R",""))</f>
        <v/>
      </c>
      <c r="J43" s="30" t="str">
        <f>IF(A43="DNS","",IF(A43="DQ","",IFERROR(INDEX('[1]12日_公式練習①-結果表（貼付）'!$A:$Z,MATCH($B43,'[1]12日_公式練習①-結果表（貼付）'!$B:$B,0),MATCH('12日_公式練習①-結果表'!J$11,'[1]12日_公式練習①-結果表（貼付）'!$1:$1,0)),"")))</f>
        <v/>
      </c>
      <c r="K43" s="30" t="str">
        <f>IF(A43="DNS","",IF(A43="DQ","",IFERROR(INDEX('[1]12日_公式練習①-結果表（貼付）'!$A:$Z,MATCH($B43,'[1]12日_公式練習①-結果表（貼付）'!$B:$B,0),MATCH('12日_公式練習①-結果表'!K$11,'[1]12日_公式練習①-結果表（貼付）'!$1:$1,0)),"")))</f>
        <v/>
      </c>
      <c r="L43" s="29" t="str">
        <f>IF(A43="DNS","",IF(A43="DQ","",IFERROR(INDEX('[1]12日_公式練習①-結果表（貼付）'!$A:$Z,MATCH($B43,'[1]12日_公式練習①-結果表（貼付）'!$B:$B,0),MATCH("In Lap",'[1]12日_公式練習①-結果表（貼付）'!$1:$1,0))&amp;"/"&amp;INDEX('[1]12日_公式練習①-結果表（貼付）'!$A:$Z,MATCH($B43,'[1]12日_公式練習①-結果表（貼付）'!$B:$B,0),MATCH("Laps",'[1]12日_公式練習①-結果表（貼付）'!$1:$1,0)),"")))</f>
        <v/>
      </c>
      <c r="M43" s="6"/>
      <c r="N43" s="4"/>
      <c r="O43" s="4"/>
      <c r="P43" s="5" t="str">
        <f>IF(IFERROR(INDEX('[1]12日_公式練習①-結果表（貼付）'!$A:$Z,MATCH($B43,'[1]12日_公式練習①-結果表（貼付）'!$B:$B,0),MATCH(P$11,'[1]12日_公式練習①-結果表（貼付）'!$1:$1,0)),"")=0,"",IFERROR(INDEX('[1]12日_公式練習①-結果表（貼付）'!$A:$Z,MATCH($B43,'[1]12日_公式練習①-結果表（貼付）'!$B:$B,0),MATCH(P$11,'[1]12日_公式練習①-結果表（貼付）'!$1:$1,0)),""))</f>
        <v/>
      </c>
      <c r="Q43" s="5" t="str">
        <f>IF(P43="","",COUNTIF($P$13:P43,"&lt;&gt;"&amp;""))</f>
        <v/>
      </c>
      <c r="R43" s="5" t="str">
        <f>IFERROR(RANK(Q43,$Q$13:$Q$46,1),"")</f>
        <v/>
      </c>
      <c r="S43" s="5" t="str">
        <f>IF(IFERROR(INDEX('[1]12日_公式練習①-結果表（貼付）'!$A:$Z,MATCH($A43,'[1]12日_公式練習①-結果表（貼付）'!$A:$A,0),MATCH(S$11,'[1]12日_公式練習①-結果表（貼付）'!$1:$1,0)),"")=0,"",IFERROR(INDEX('[1]12日_公式練習①-結果表（貼付）'!$A:$Z,MATCH($A43,'[1]12日_公式練習①-結果表（貼付）'!$A:$A,0),MATCH(S$11,'[1]12日_公式練習①-結果表（貼付）'!$1:$1,0)),""))</f>
        <v/>
      </c>
      <c r="T43" s="4"/>
      <c r="U43" s="4"/>
    </row>
    <row r="44" spans="1:21" ht="12.75" customHeight="1" x14ac:dyDescent="0.15">
      <c r="A44" s="39" t="str">
        <f>IF(OR('[1]12日_公式練習①-結果表（貼付）'!A33="DNF",'[1]12日_公式練習①-結果表（貼付）'!A33="DNS",'[1]12日_公式練習①-結果表（貼付）'!A33="DQ"),'[1]12日_公式練習①-結果表（貼付）'!A33,IF(MAX('[1]12日_公式練習①-結果表（貼付）'!$A:$A)&gt;A43,A43+1,""))</f>
        <v/>
      </c>
      <c r="B44" s="38" t="str">
        <f>IFERROR(INDEX('[1]12日_公式練習①-結果表（貼付）'!A33:$Z$50,MATCH($A44,'[1]12日_公式練習①-結果表（貼付）'!A33:$A$50,0),MATCH('12日_公式練習①-結果表'!B$11,'[1]12日_公式練習①-結果表（貼付）'!$1:$1,0)),"")</f>
        <v/>
      </c>
      <c r="C44" s="37"/>
      <c r="D44" s="36" t="str">
        <f>IFERROR(INDEX('[1]12日_公式練習①-結果表（貼付）'!$A:$Z,MATCH($B44,'[1]12日_公式練習①-結果表（貼付）'!$B:$B,0),MATCH('12日_公式練習①-結果表'!D$11,'[1]12日_公式練習①-結果表（貼付）'!$1:$1,0)),"")</f>
        <v/>
      </c>
      <c r="E44" s="35" t="str">
        <f>IFERROR(INDEX('[1]12日_公式練習①-結果表（貼付）'!$A:$Z,MATCH($B44,'[1]12日_公式練習①-結果表（貼付）'!$B:$B,0),MATCH('12日_公式練習①-結果表'!E$11,'[1]12日_公式練習①-結果表（貼付）'!$1:$1,0)),"")</f>
        <v/>
      </c>
      <c r="F44" s="34" t="str">
        <f>IFERROR(INDEX('[1]12日_公式練習①-結果表（貼付）'!$A:$Z,MATCH($B44,'[1]12日_公式練習①-結果表（貼付）'!$B:$B,0),MATCH('12日_公式練習①-結果表'!F$11,'[1]12日_公式練習①-結果表（貼付）'!$1:$1,0)),"")</f>
        <v/>
      </c>
      <c r="G44" s="33" t="str">
        <f>IFERROR(INDEX('[1]12日_公式練習①-結果表（貼付）'!$A:$Z,MATCH($B44,'[1]12日_公式練習①-結果表（貼付）'!$B:$B,0),MATCH('12日_公式練習①-結果表'!G$11,'[1]12日_公式練習①-結果表（貼付）'!$1:$1,0)),"")</f>
        <v/>
      </c>
      <c r="H44" s="32" t="str">
        <f>IF(A44="DNS","ｽﾀｰﾄ出来ず",IF(A44="DQ","失　格",IFERROR(INDEX('[1]12日_公式練習①-結果表（貼付）'!$A:$Z,MATCH($B44,'[1]12日_公式練習①-結果表（貼付）'!$B:$B,0),MATCH('12日_公式練習①-結果表'!H$11,'[1]12日_公式練習①-結果表（貼付）'!$1:$1,0)),"")))</f>
        <v/>
      </c>
      <c r="I44" s="61" t="str">
        <f>IF(H44&lt;1,"",IF($I$11&gt;H44,"R",""))</f>
        <v/>
      </c>
      <c r="J44" s="30" t="str">
        <f>IF(A44="DNS","",IF(A44="DQ","",IFERROR(INDEX('[1]12日_公式練習①-結果表（貼付）'!$A:$Z,MATCH($B44,'[1]12日_公式練習①-結果表（貼付）'!$B:$B,0),MATCH('12日_公式練習①-結果表'!J$11,'[1]12日_公式練習①-結果表（貼付）'!$1:$1,0)),"")))</f>
        <v/>
      </c>
      <c r="K44" s="30" t="str">
        <f>IF(A44="DNS","",IF(A44="DQ","",IFERROR(INDEX('[1]12日_公式練習①-結果表（貼付）'!$A:$Z,MATCH($B44,'[1]12日_公式練習①-結果表（貼付）'!$B:$B,0),MATCH('12日_公式練習①-結果表'!K$11,'[1]12日_公式練習①-結果表（貼付）'!$1:$1,0)),"")))</f>
        <v/>
      </c>
      <c r="L44" s="29" t="str">
        <f>IF(A44="DNS","",IF(A44="DQ","",IFERROR(INDEX('[1]12日_公式練習①-結果表（貼付）'!$A:$Z,MATCH($B44,'[1]12日_公式練習①-結果表（貼付）'!$B:$B,0),MATCH("In Lap",'[1]12日_公式練習①-結果表（貼付）'!$1:$1,0))&amp;"/"&amp;INDEX('[1]12日_公式練習①-結果表（貼付）'!$A:$Z,MATCH($B44,'[1]12日_公式練習①-結果表（貼付）'!$B:$B,0),MATCH("Laps",'[1]12日_公式練習①-結果表（貼付）'!$1:$1,0)),"")))</f>
        <v/>
      </c>
      <c r="M44" s="6"/>
      <c r="N44" s="4"/>
      <c r="O44" s="4"/>
      <c r="P44" s="5" t="str">
        <f>IF(IFERROR(INDEX('[1]12日_公式練習①-結果表（貼付）'!$A:$Z,MATCH($B44,'[1]12日_公式練習①-結果表（貼付）'!$B:$B,0),MATCH(P$11,'[1]12日_公式練習①-結果表（貼付）'!$1:$1,0)),"")=0,"",IFERROR(INDEX('[1]12日_公式練習①-結果表（貼付）'!$A:$Z,MATCH($B44,'[1]12日_公式練習①-結果表（貼付）'!$B:$B,0),MATCH(P$11,'[1]12日_公式練習①-結果表（貼付）'!$1:$1,0)),""))</f>
        <v/>
      </c>
      <c r="Q44" s="5" t="str">
        <f>IF(P44="","",COUNTIF($P$13:P44,"&lt;&gt;"&amp;""))</f>
        <v/>
      </c>
      <c r="R44" s="5" t="str">
        <f>IFERROR(RANK(Q44,$Q$13:$Q$46,1),"")</f>
        <v/>
      </c>
      <c r="S44" s="5" t="str">
        <f>IF(IFERROR(INDEX('[1]12日_公式練習①-結果表（貼付）'!$A:$Z,MATCH($A44,'[1]12日_公式練習①-結果表（貼付）'!$A:$A,0),MATCH(S$11,'[1]12日_公式練習①-結果表（貼付）'!$1:$1,0)),"")=0,"",IFERROR(INDEX('[1]12日_公式練習①-結果表（貼付）'!$A:$Z,MATCH($A44,'[1]12日_公式練習①-結果表（貼付）'!$A:$A,0),MATCH(S$11,'[1]12日_公式練習①-結果表（貼付）'!$1:$1,0)),""))</f>
        <v/>
      </c>
      <c r="T44" s="4"/>
      <c r="U44" s="4"/>
    </row>
    <row r="45" spans="1:21" ht="12.75" customHeight="1" x14ac:dyDescent="0.15">
      <c r="A45" s="39" t="str">
        <f>IF(OR('[1]12日_公式練習①-結果表（貼付）'!A34="DNF",'[1]12日_公式練習①-結果表（貼付）'!A34="DNS",'[1]12日_公式練習①-結果表（貼付）'!A34="DQ"),'[1]12日_公式練習①-結果表（貼付）'!A34,IF(MAX('[1]12日_公式練習①-結果表（貼付）'!$A:$A)&gt;A44,A44+1,""))</f>
        <v/>
      </c>
      <c r="B45" s="38" t="str">
        <f>IFERROR(INDEX('[1]12日_公式練習①-結果表（貼付）'!A34:$Z$50,MATCH($A45,'[1]12日_公式練習①-結果表（貼付）'!A34:$A$50,0),MATCH('12日_公式練習①-結果表'!B$11,'[1]12日_公式練習①-結果表（貼付）'!$1:$1,0)),"")</f>
        <v/>
      </c>
      <c r="C45" s="37"/>
      <c r="D45" s="36" t="str">
        <f>IFERROR(INDEX('[1]12日_公式練習①-結果表（貼付）'!$A:$Z,MATCH($B45,'[1]12日_公式練習①-結果表（貼付）'!$B:$B,0),MATCH('12日_公式練習①-結果表'!D$11,'[1]12日_公式練習①-結果表（貼付）'!$1:$1,0)),"")</f>
        <v/>
      </c>
      <c r="E45" s="35" t="str">
        <f>IFERROR(INDEX('[1]12日_公式練習①-結果表（貼付）'!$A:$Z,MATCH($B45,'[1]12日_公式練習①-結果表（貼付）'!$B:$B,0),MATCH('12日_公式練習①-結果表'!E$11,'[1]12日_公式練習①-結果表（貼付）'!$1:$1,0)),"")</f>
        <v/>
      </c>
      <c r="F45" s="34" t="str">
        <f>IFERROR(INDEX('[1]12日_公式練習①-結果表（貼付）'!$A:$Z,MATCH($B45,'[1]12日_公式練習①-結果表（貼付）'!$B:$B,0),MATCH('12日_公式練習①-結果表'!F$11,'[1]12日_公式練習①-結果表（貼付）'!$1:$1,0)),"")</f>
        <v/>
      </c>
      <c r="G45" s="33" t="str">
        <f>IFERROR(INDEX('[1]12日_公式練習①-結果表（貼付）'!$A:$Z,MATCH($B45,'[1]12日_公式練習①-結果表（貼付）'!$B:$B,0),MATCH('12日_公式練習①-結果表'!G$11,'[1]12日_公式練習①-結果表（貼付）'!$1:$1,0)),"")</f>
        <v/>
      </c>
      <c r="H45" s="32" t="str">
        <f>IF(A45="DNS","ｽﾀｰﾄ出来ず",IF(A45="DQ","失　格",IFERROR(INDEX('[1]12日_公式練習①-結果表（貼付）'!$A:$Z,MATCH($B45,'[1]12日_公式練習①-結果表（貼付）'!$B:$B,0),MATCH('12日_公式練習①-結果表'!H$11,'[1]12日_公式練習①-結果表（貼付）'!$1:$1,0)),"")))</f>
        <v/>
      </c>
      <c r="I45" s="61" t="str">
        <f>IF(H45&lt;1,"",IF($I$11&gt;H45,"R",""))</f>
        <v/>
      </c>
      <c r="J45" s="30" t="str">
        <f>IF(A45="DNS","",IF(A45="DQ","",IFERROR(INDEX('[1]12日_公式練習①-結果表（貼付）'!$A:$Z,MATCH($B45,'[1]12日_公式練習①-結果表（貼付）'!$B:$B,0),MATCH('12日_公式練習①-結果表'!J$11,'[1]12日_公式練習①-結果表（貼付）'!$1:$1,0)),"")))</f>
        <v/>
      </c>
      <c r="K45" s="30" t="str">
        <f>IF(A45="DNS","",IF(A45="DQ","",IFERROR(INDEX('[1]12日_公式練習①-結果表（貼付）'!$A:$Z,MATCH($B45,'[1]12日_公式練習①-結果表（貼付）'!$B:$B,0),MATCH('12日_公式練習①-結果表'!K$11,'[1]12日_公式練習①-結果表（貼付）'!$1:$1,0)),"")))</f>
        <v/>
      </c>
      <c r="L45" s="29" t="str">
        <f>IF(A45="DNS","",IF(A45="DQ","",IFERROR(INDEX('[1]12日_公式練習①-結果表（貼付）'!$A:$Z,MATCH($B45,'[1]12日_公式練習①-結果表（貼付）'!$B:$B,0),MATCH("In Lap",'[1]12日_公式練習①-結果表（貼付）'!$1:$1,0))&amp;"/"&amp;INDEX('[1]12日_公式練習①-結果表（貼付）'!$A:$Z,MATCH($B45,'[1]12日_公式練習①-結果表（貼付）'!$B:$B,0),MATCH("Laps",'[1]12日_公式練習①-結果表（貼付）'!$1:$1,0)),"")))</f>
        <v/>
      </c>
      <c r="M45" s="6"/>
      <c r="N45" s="4"/>
      <c r="O45" s="4"/>
      <c r="P45" s="5" t="str">
        <f>IF(IFERROR(INDEX('[1]12日_公式練習①-結果表（貼付）'!$A:$Z,MATCH($B45,'[1]12日_公式練習①-結果表（貼付）'!$B:$B,0),MATCH(P$11,'[1]12日_公式練習①-結果表（貼付）'!$1:$1,0)),"")=0,"",IFERROR(INDEX('[1]12日_公式練習①-結果表（貼付）'!$A:$Z,MATCH($B45,'[1]12日_公式練習①-結果表（貼付）'!$B:$B,0),MATCH(P$11,'[1]12日_公式練習①-結果表（貼付）'!$1:$1,0)),""))</f>
        <v/>
      </c>
      <c r="Q45" s="5" t="str">
        <f>IF(P45="","",COUNTIF($P$13:P45,"&lt;&gt;"&amp;""))</f>
        <v/>
      </c>
      <c r="R45" s="5" t="str">
        <f>IFERROR(RANK(Q45,$Q$13:$Q$46,1),"")</f>
        <v/>
      </c>
      <c r="S45" s="5" t="str">
        <f>IF(IFERROR(INDEX('[1]12日_公式練習①-結果表（貼付）'!$A:$Z,MATCH($A45,'[1]12日_公式練習①-結果表（貼付）'!$A:$A,0),MATCH(S$11,'[1]12日_公式練習①-結果表（貼付）'!$1:$1,0)),"")=0,"",IFERROR(INDEX('[1]12日_公式練習①-結果表（貼付）'!$A:$Z,MATCH($A45,'[1]12日_公式練習①-結果表（貼付）'!$A:$A,0),MATCH(S$11,'[1]12日_公式練習①-結果表（貼付）'!$1:$1,0)),""))</f>
        <v/>
      </c>
      <c r="T45" s="4"/>
      <c r="U45" s="4"/>
    </row>
    <row r="46" spans="1:21" ht="12.75" customHeight="1" x14ac:dyDescent="0.15">
      <c r="A46" s="39" t="str">
        <f>IF(OR('[1]12日_公式練習①-結果表（貼付）'!A35="DNF",'[1]12日_公式練習①-結果表（貼付）'!A35="DNS",'[1]12日_公式練習①-結果表（貼付）'!A35="DQ"),'[1]12日_公式練習①-結果表（貼付）'!A35,IF(MAX('[1]12日_公式練習①-結果表（貼付）'!$A:$A)&gt;A45,A45+1,""))</f>
        <v/>
      </c>
      <c r="B46" s="38" t="str">
        <f>IFERROR(INDEX('[1]12日_公式練習①-結果表（貼付）'!A35:$Z$50,MATCH($A46,'[1]12日_公式練習①-結果表（貼付）'!A35:$A$50,0),MATCH('12日_公式練習①-結果表'!B$11,'[1]12日_公式練習①-結果表（貼付）'!$1:$1,0)),"")</f>
        <v/>
      </c>
      <c r="C46" s="37"/>
      <c r="D46" s="36" t="str">
        <f>IFERROR(INDEX('[1]12日_公式練習①-結果表（貼付）'!$A:$Z,MATCH($B46,'[1]12日_公式練習①-結果表（貼付）'!$B:$B,0),MATCH('12日_公式練習①-結果表'!D$11,'[1]12日_公式練習①-結果表（貼付）'!$1:$1,0)),"")</f>
        <v/>
      </c>
      <c r="E46" s="35" t="str">
        <f>IFERROR(INDEX('[1]12日_公式練習①-結果表（貼付）'!$A:$Z,MATCH($B46,'[1]12日_公式練習①-結果表（貼付）'!$B:$B,0),MATCH('12日_公式練習①-結果表'!E$11,'[1]12日_公式練習①-結果表（貼付）'!$1:$1,0)),"")</f>
        <v/>
      </c>
      <c r="F46" s="34" t="str">
        <f>IFERROR(INDEX('[1]12日_公式練習①-結果表（貼付）'!$A:$Z,MATCH($B46,'[1]12日_公式練習①-結果表（貼付）'!$B:$B,0),MATCH('12日_公式練習①-結果表'!F$11,'[1]12日_公式練習①-結果表（貼付）'!$1:$1,0)),"")</f>
        <v/>
      </c>
      <c r="G46" s="33" t="str">
        <f>IFERROR(INDEX('[1]12日_公式練習①-結果表（貼付）'!$A:$Z,MATCH($B46,'[1]12日_公式練習①-結果表（貼付）'!$B:$B,0),MATCH('12日_公式練習①-結果表'!G$11,'[1]12日_公式練習①-結果表（貼付）'!$1:$1,0)),"")</f>
        <v/>
      </c>
      <c r="H46" s="32" t="str">
        <f>IF(A46="DNS","ｽﾀｰﾄ出来ず",IF(A46="DQ","失　格",IFERROR(INDEX('[1]12日_公式練習①-結果表（貼付）'!$A:$Z,MATCH($B46,'[1]12日_公式練習①-結果表（貼付）'!$B:$B,0),MATCH('12日_公式練習①-結果表'!H$11,'[1]12日_公式練習①-結果表（貼付）'!$1:$1,0)),"")))</f>
        <v/>
      </c>
      <c r="I46" s="61" t="str">
        <f>IF(H46&lt;1,"",IF($I$11&gt;H46,"R",""))</f>
        <v/>
      </c>
      <c r="J46" s="30" t="str">
        <f>IF(A46="DNS","",IF(A46="DQ","",IFERROR(INDEX('[1]12日_公式練習①-結果表（貼付）'!$A:$Z,MATCH($B46,'[1]12日_公式練習①-結果表（貼付）'!$B:$B,0),MATCH('12日_公式練習①-結果表'!J$11,'[1]12日_公式練習①-結果表（貼付）'!$1:$1,0)),"")))</f>
        <v/>
      </c>
      <c r="K46" s="30" t="str">
        <f>IF(A46="DNS","",IF(A46="DQ","",IFERROR(INDEX('[1]12日_公式練習①-結果表（貼付）'!$A:$Z,MATCH($B46,'[1]12日_公式練習①-結果表（貼付）'!$B:$B,0),MATCH('12日_公式練習①-結果表'!K$11,'[1]12日_公式練習①-結果表（貼付）'!$1:$1,0)),"")))</f>
        <v/>
      </c>
      <c r="L46" s="29" t="str">
        <f>IF(A46="DNS","",IF(A46="DQ","",IFERROR(INDEX('[1]12日_公式練習①-結果表（貼付）'!$A:$Z,MATCH($B46,'[1]12日_公式練習①-結果表（貼付）'!$B:$B,0),MATCH("In Lap",'[1]12日_公式練習①-結果表（貼付）'!$1:$1,0))&amp;"/"&amp;INDEX('[1]12日_公式練習①-結果表（貼付）'!$A:$Z,MATCH($B46,'[1]12日_公式練習①-結果表（貼付）'!$B:$B,0),MATCH("Laps",'[1]12日_公式練習①-結果表（貼付）'!$1:$1,0)),"")))</f>
        <v/>
      </c>
      <c r="M46" s="6"/>
      <c r="N46" s="4"/>
      <c r="O46" s="4"/>
      <c r="P46" s="5" t="str">
        <f>IF(IFERROR(INDEX('[1]12日_公式練習①-結果表（貼付）'!$A:$Z,MATCH($B46,'[1]12日_公式練習①-結果表（貼付）'!$B:$B,0),MATCH(P$11,'[1]12日_公式練習①-結果表（貼付）'!$1:$1,0)),"")=0,"",IFERROR(INDEX('[1]12日_公式練習①-結果表（貼付）'!$A:$Z,MATCH($B46,'[1]12日_公式練習①-結果表（貼付）'!$B:$B,0),MATCH(P$11,'[1]12日_公式練習①-結果表（貼付）'!$1:$1,0)),""))</f>
        <v/>
      </c>
      <c r="Q46" s="5" t="str">
        <f>IF(P46="","",COUNTIF($P$13:P46,"&lt;&gt;"&amp;""))</f>
        <v/>
      </c>
      <c r="R46" s="5" t="str">
        <f>IFERROR(RANK(Q46,$Q$13:$Q$46,1),"")</f>
        <v/>
      </c>
      <c r="S46" s="5" t="str">
        <f>IF(IFERROR(INDEX('[1]12日_公式練習①-結果表（貼付）'!$A:$Z,MATCH($A46,'[1]12日_公式練習①-結果表（貼付）'!$A:$A,0),MATCH(S$11,'[1]12日_公式練習①-結果表（貼付）'!$1:$1,0)),"")=0,"",IFERROR(INDEX('[1]12日_公式練習①-結果表（貼付）'!$A:$Z,MATCH($A46,'[1]12日_公式練習①-結果表（貼付）'!$A:$A,0),MATCH(S$11,'[1]12日_公式練習①-結果表（貼付）'!$1:$1,0)),""))</f>
        <v/>
      </c>
      <c r="T46" s="4"/>
      <c r="U46" s="4"/>
    </row>
    <row r="47" spans="1:21" ht="12.75" customHeight="1" x14ac:dyDescent="0.15">
      <c r="A47" s="6"/>
      <c r="B47" s="6"/>
      <c r="C47" s="28"/>
      <c r="D47" s="6"/>
      <c r="E47" s="6"/>
      <c r="F47" s="6"/>
      <c r="G47" s="6"/>
      <c r="H47" s="27"/>
      <c r="I47" s="7"/>
      <c r="J47" s="26"/>
      <c r="K47" s="26"/>
      <c r="L47" s="6"/>
      <c r="M47" s="6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8"/>
      <c r="I48" s="7"/>
      <c r="J48" s="6"/>
      <c r="K48" s="6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12.75" customHeight="1" x14ac:dyDescent="0.15">
      <c r="A49" s="6" t="str">
        <f>IF(COUNTIF(I:I,"R")&gt;=1,"R マークの車は、コースレコードを更新しました。従来のレコードタイムは"&amp;"　"&amp;TEXT(ROUND($I$11,3),"[&lt;1]m'ss.000;##0.000"),"")</f>
        <v/>
      </c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21" t="str">
        <f>IF(A53="","","ﾍﾟﾅﾙﾃｨ")</f>
        <v/>
      </c>
      <c r="B52" s="25"/>
      <c r="C52" s="25"/>
      <c r="D52" s="6"/>
      <c r="E52" s="6"/>
      <c r="F52" s="6"/>
      <c r="G52" s="6"/>
      <c r="H52" s="6"/>
      <c r="I52" s="7"/>
      <c r="J52" s="6"/>
      <c r="K52" s="6"/>
      <c r="L52" s="6"/>
      <c r="M52" s="8"/>
      <c r="N52" s="22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4" t="str">
        <f>IF(MAX(Q13:Q46)&lt;1,"",1)</f>
        <v/>
      </c>
      <c r="B53" s="15" t="str">
        <f>IF(A53="","","No."&amp;INDEX($A$11:$Y$46,MATCH($A53,$R$11:$R$46,0),MATCH("No.",$11:$11,0)))</f>
        <v/>
      </c>
      <c r="C53" s="15" t="str">
        <f>INDEX($A$11:$Y$46,MATCH($A53,$R$11:$R$46,0),MATCH("コメント",$11:$11,0))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22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3" t="str">
        <f>IF(A53&lt;COUNTIF($R$12:$R$46,"&gt;"&amp;0),A53+1,"")</f>
        <v/>
      </c>
      <c r="B54" s="15" t="str">
        <f>IF(A54="","","No."&amp;INDEX($A$11:$Y$46,MATCH($A54,$R$11:$R$46,0),MATCH("No.",$11:$11,0)))</f>
        <v/>
      </c>
      <c r="C54" s="15" t="str">
        <f>INDEX($A$11:$Y$46,MATCH($A54,$R$11:$R$46,0),MATCH("コメント",$11:$11,0))</f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22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3" t="str">
        <f>IF(A54&lt;COUNTIF($R$12:$R$46,"&gt;"&amp;0),A54+1,"")</f>
        <v/>
      </c>
      <c r="B55" s="15" t="str">
        <f>IF(A55="","","No."&amp;INDEX($A$11:$Y$46,MATCH($A55,$R$11:$R$46,0),MATCH("No.",$11:$11,0)))</f>
        <v/>
      </c>
      <c r="C55" s="15" t="str">
        <f>INDEX($A$11:$Y$46,MATCH($A55,$R$11:$R$46,0),MATCH("コメント",$11:$11,0))</f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22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3" t="str">
        <f>IF(A55&lt;COUNTIF($R$12:$R$46,"&gt;"&amp;0),A55+1,"")</f>
        <v/>
      </c>
      <c r="B56" s="15" t="str">
        <f>IF(A56="","","No."&amp;INDEX($A$11:$Y$46,MATCH($A56,$R$11:$R$46,0),MATCH("No.",$11:$11,0)))</f>
        <v/>
      </c>
      <c r="C56" s="15" t="str">
        <f>INDEX($A$11:$Y$46,MATCH($A56,$R$11:$R$46,0),MATCH("コメント",$11:$11,0))</f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22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3" t="str">
        <f>IF(A56&lt;COUNTIF($R$12:$R$46,"&gt;"&amp;0),A56+1,"")</f>
        <v/>
      </c>
      <c r="B57" s="15" t="str">
        <f>IF(A57="","","No."&amp;INDEX($A$11:$Y$46,MATCH($A57,$R$11:$R$46,0),MATCH("No.",$11:$11,0)))</f>
        <v/>
      </c>
      <c r="C57" s="15" t="str">
        <f>INDEX($A$11:$Y$46,MATCH($A57,$R$11:$R$46,0),MATCH("コメント",$11:$11,0))</f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22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3" t="str">
        <f>IF(A57&lt;COUNTIF($R$12:$R$46,"&gt;"&amp;0),A57+1,"")</f>
        <v/>
      </c>
      <c r="B58" s="15" t="str">
        <f>IF(A58="","","No."&amp;INDEX($A$11:$Y$46,MATCH($A58,$R$11:$R$46,0),MATCH("No.",$11:$11,0)))</f>
        <v/>
      </c>
      <c r="C58" s="15" t="str">
        <f>INDEX($A$11:$Y$46,MATCH($A58,$R$11:$R$46,0),MATCH("コメント",$11:$11,0))</f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22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3" t="str">
        <f>IF(A58&lt;COUNTIF($R$12:$R$46,"&gt;"&amp;0),A58+1,"")</f>
        <v/>
      </c>
      <c r="B59" s="15" t="str">
        <f>IF(A59="","","No."&amp;INDEX($A$11:$Y$46,MATCH($A59,$R$11:$R$46,0),MATCH("No.",$11:$11,0)))</f>
        <v/>
      </c>
      <c r="C59" s="15" t="str">
        <f>INDEX($A$11:$Y$46,MATCH($A59,$R$11:$R$46,0),MATCH("コメント",$11:$11,0))</f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22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3" t="str">
        <f>IF(A59&lt;COUNTIF($R$12:$R$46,"&gt;"&amp;0),A59+1,"")</f>
        <v/>
      </c>
      <c r="B60" s="15" t="str">
        <f>IF(A60="","","No."&amp;INDEX($A$11:$Y$46,MATCH($A60,$R$11:$R$46,0),MATCH("No.",$11:$11,0)))</f>
        <v/>
      </c>
      <c r="C60" s="15" t="str">
        <f>INDEX($A$11:$Y$46,MATCH($A60,$R$11:$R$46,0),MATCH("コメント",$11:$11,0))</f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22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3" t="str">
        <f>IF(A60&lt;COUNTIF($R$12:$R$46,"&gt;"&amp;0),A60+1,"")</f>
        <v/>
      </c>
      <c r="B61" s="15" t="str">
        <f>IF(A61="","","No."&amp;INDEX($A$11:$Y$46,MATCH($A61,$R$11:$R$46,0),MATCH("No.",$11:$11,0)))</f>
        <v/>
      </c>
      <c r="C61" s="15" t="str">
        <f>INDEX($A$11:$Y$46,MATCH($A61,$R$11:$R$46,0),MATCH("コメント",$11:$11,0))</f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22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3" t="str">
        <f>IF(A61&lt;COUNTIF($R$12:$R$46,"&gt;"&amp;0),A61+1,"")</f>
        <v/>
      </c>
      <c r="B62" s="15" t="str">
        <f>IF(A62="","","No."&amp;INDEX($A$11:$Y$46,MATCH($A62,$R$11:$R$46,0),MATCH("No.",$11:$11,0)))</f>
        <v/>
      </c>
      <c r="C62" s="15" t="str">
        <f>INDEX($A$11:$Y$46,MATCH($A62,$R$11:$R$46,0),MATCH("コメント",$11:$11,0))</f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22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3" t="str">
        <f>IF(A62&lt;COUNTIF($R$12:$R$46,"&gt;"&amp;0),A62+1,"")</f>
        <v/>
      </c>
      <c r="B63" s="15" t="str">
        <f>IF(A63="","","No."&amp;INDEX($A$11:$Y$46,MATCH($A63,$R$11:$R$46,0),MATCH("No.",$11:$11,0)))</f>
        <v/>
      </c>
      <c r="C63" s="15" t="str">
        <f>INDEX($A$11:$Y$46,MATCH($A63,$R$11:$R$46,0),MATCH("コメント",$11:$11,0))</f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22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60"/>
      <c r="B64" s="17" t="str">
        <f>"審査委員長 ："&amp;" "&amp;[1]各種設定!$D$20</f>
        <v>審査委員長 ： Makoto SAITO</v>
      </c>
      <c r="C64" s="17"/>
      <c r="D64" s="17"/>
      <c r="E64" s="17"/>
      <c r="F64" s="20" t="str">
        <f>"競技委員長 ："&amp;" "&amp;[1]各種設定!$D$22</f>
        <v>競技委員長 ： Toshiaki KUBOTA</v>
      </c>
      <c r="G64" s="19"/>
      <c r="H64" s="17"/>
      <c r="I64" s="17" t="str">
        <f>"計時委員長 ："&amp;" "&amp;[1]各種設定!$D$24</f>
        <v>計時委員長 ： Tsutomu HAYAKAWA</v>
      </c>
      <c r="J64" s="18"/>
      <c r="K64" s="17"/>
      <c r="L64" s="17"/>
      <c r="M64" s="59"/>
      <c r="N64" s="58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1:A46">
    <cfRule type="expression" dxfId="7" priority="2">
      <formula>ISTEXT(A41)</formula>
    </cfRule>
  </conditionalFormatting>
  <conditionalFormatting sqref="A14:A34 A36:A40">
    <cfRule type="expression" dxfId="6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workbookViewId="0">
      <selection activeCell="A64" sqref="A64:N6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7"/>
      <c r="B6" s="6"/>
      <c r="C6" s="6"/>
      <c r="D6" s="6"/>
      <c r="E6" s="6"/>
      <c r="F6" s="6"/>
      <c r="G6" s="6"/>
      <c r="J6" s="56">
        <v>44877</v>
      </c>
      <c r="K6" s="56"/>
      <c r="L6" s="55" t="s">
        <v>26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4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3" t="s">
        <v>25</v>
      </c>
      <c r="K7" s="53" t="s">
        <v>30</v>
      </c>
      <c r="L7" s="51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3" t="s">
        <v>23</v>
      </c>
      <c r="K8" s="52" t="s">
        <v>22</v>
      </c>
      <c r="L8" s="51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50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9" t="s">
        <v>21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8" t="s">
        <v>29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2"/>
      <c r="B11" s="22" t="s">
        <v>8</v>
      </c>
      <c r="C11" s="22" t="s">
        <v>28</v>
      </c>
      <c r="D11" s="22" t="s">
        <v>18</v>
      </c>
      <c r="E11" s="4" t="s">
        <v>17</v>
      </c>
      <c r="F11" s="22" t="s">
        <v>5</v>
      </c>
      <c r="G11" s="22" t="s">
        <v>16</v>
      </c>
      <c r="H11" s="22" t="s">
        <v>15</v>
      </c>
      <c r="I11" s="46">
        <f>VLOOKUP(A9,[1]コースレコード!$A:$G,3,FALSE)</f>
        <v>55.036999999999999</v>
      </c>
      <c r="J11" s="22" t="s">
        <v>14</v>
      </c>
      <c r="K11" s="22" t="s">
        <v>13</v>
      </c>
      <c r="L11" s="6"/>
      <c r="M11" s="6"/>
      <c r="N11" s="4"/>
      <c r="O11" s="4"/>
      <c r="P11" s="5" t="s">
        <v>12</v>
      </c>
      <c r="Q11" s="5"/>
      <c r="R11" s="5" t="s">
        <v>27</v>
      </c>
      <c r="S11" s="5" t="s">
        <v>10</v>
      </c>
      <c r="T11" s="4"/>
      <c r="U11" s="4"/>
    </row>
    <row r="12" spans="1:21" ht="12.75" x14ac:dyDescent="0.15">
      <c r="A12" s="42" t="s">
        <v>9</v>
      </c>
      <c r="B12" s="42" t="s">
        <v>8</v>
      </c>
      <c r="C12" s="42"/>
      <c r="D12" s="45" t="s">
        <v>7</v>
      </c>
      <c r="E12" s="45" t="s">
        <v>6</v>
      </c>
      <c r="F12" s="42" t="s">
        <v>5</v>
      </c>
      <c r="G12" s="44" t="s">
        <v>4</v>
      </c>
      <c r="H12" s="42" t="s">
        <v>3</v>
      </c>
      <c r="I12" s="43"/>
      <c r="J12" s="42" t="s">
        <v>2</v>
      </c>
      <c r="K12" s="42" t="s">
        <v>1</v>
      </c>
      <c r="L12" s="42" t="s">
        <v>0</v>
      </c>
      <c r="M12" s="41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9">
        <v>1</v>
      </c>
      <c r="B13" s="38">
        <f>IFERROR(INDEX('[1]12日_公式練習②-結果表（貼付）'!A2:$Z$50,MATCH($A13,'[1]12日_公式練習②-結果表（貼付）'!A2:$A$50,0),MATCH('12日_公式練習②-結果表'!B$11,'[1]12日_公式練習②-結果表（貼付）'!$1:$1,0)),"")</f>
        <v>14</v>
      </c>
      <c r="C13" s="37"/>
      <c r="D13" s="36" t="str">
        <f>IFERROR(INDEX('[1]12日_公式練習②-結果表（貼付）'!$A:$Z,MATCH($B13,'[1]12日_公式練習②-結果表（貼付）'!$B:$B,0),MATCH('12日_公式練習②-結果表'!D$11,'[1]12日_公式練習②-結果表（貼付）'!$1:$1,0)),"")</f>
        <v>春日 龍之介</v>
      </c>
      <c r="E13" s="35" t="str">
        <f>IFERROR(INDEX('[1]12日_公式練習②-結果表（貼付）'!$A:$Z,MATCH($B13,'[1]12日_公式練習②-結果表（貼付）'!$B:$B,0),MATCH('12日_公式練習②-結果表'!E$11,'[1]12日_公式練習②-結果表（貼付）'!$1:$1,0)),"")</f>
        <v>XENON KART/YAMAHA</v>
      </c>
      <c r="F13" s="34" t="str">
        <f>IFERROR(INDEX('[1]12日_公式練習②-結果表（貼付）'!$A:$Z,MATCH($B13,'[1]12日_公式練習②-結果表（貼付）'!$B:$B,0),MATCH('12日_公式練習②-結果表'!F$11,'[1]12日_公式練習②-結果表（貼付）'!$1:$1,0)),"")</f>
        <v>SPS川口</v>
      </c>
      <c r="G13" s="33" t="str">
        <f>IFERROR(INDEX('[1]12日_公式練習②-結果表（貼付）'!$A:$Z,MATCH($B13,'[1]12日_公式練習②-結果表（貼付）'!$B:$B,0),MATCH('12日_公式練習②-結果表'!G$11,'[1]12日_公式練習②-結果表（貼付）'!$1:$1,0)),"")</f>
        <v>BS</v>
      </c>
      <c r="H13" s="32">
        <f>IFERROR(INDEX('[1]12日_公式練習②-結果表（貼付）'!$A:$Z,MATCH($B13,'[1]12日_公式練習②-結果表（貼付）'!$B:$B,0),MATCH('12日_公式練習②-結果表'!H$11,'[1]12日_公式練習②-結果表（貼付）'!$1:$1,0)),"")</f>
        <v>54.594000000000001</v>
      </c>
      <c r="I13" s="31"/>
      <c r="J13" s="29" t="str">
        <f>ROUND(INDEX('[1]12日_公式練習②-結果表（貼付）'!$A:$Z,MATCH($B13,'[1]12日_公式練習②-結果表（貼付）'!$B:$B,0),MATCH("ベスト平均時速",'[1]12日_公式練習②-結果表（貼付）'!$1:$1,0)),2)&amp;"km/h"</f>
        <v>83.35km/h</v>
      </c>
      <c r="K13" s="29"/>
      <c r="L13" s="29" t="str">
        <f>IF(A13="DNS","",IF(A13="DQ","",IFERROR(INDEX('[1]12日_公式練習②-結果表（貼付）'!$A:$Z,MATCH($B13,'[1]12日_公式練習②-結果表（貼付）'!$B:$B,0),MATCH("In Lap",'[1]12日_公式練習②-結果表（貼付）'!$1:$1,0))&amp;"/"&amp;INDEX('[1]12日_公式練習②-結果表（貼付）'!$A:$Z,MATCH($B13,'[1]12日_公式練習②-結果表（貼付）'!$B:$B,0),MATCH("Laps",'[1]12日_公式練習②-結果表（貼付）'!$1:$1,0)),"")))</f>
        <v>4/10</v>
      </c>
      <c r="M13" s="40"/>
      <c r="N13" s="4"/>
      <c r="O13" s="4"/>
      <c r="P13" s="5" t="str">
        <f>IF(IFERROR(INDEX('[1]12日_公式練習②-結果表（貼付）'!$A:$Z,MATCH($B13,'[1]12日_公式練習②-結果表（貼付）'!$B:$B,0),MATCH(P$11,'[1]12日_公式練習②-結果表（貼付）'!$1:$1,0)),"")=0,"",IFERROR(INDEX('[1]12日_公式練習②-結果表（貼付）'!$A:$Z,MATCH($B13,'[1]12日_公式練習②-結果表（貼付）'!$B:$B,0),MATCH(P$11,'[1]12日_公式練習②-結果表（貼付）'!$1:$1,0)),""))</f>
        <v/>
      </c>
      <c r="Q13" s="5" t="str">
        <f>IF(P13="","",COUNTIF($P$13:P13,"&lt;&gt;"&amp;""))</f>
        <v/>
      </c>
      <c r="R13" s="5" t="str">
        <f>IFERROR(RANK(Q13,$Q$13:$Q$46,1),"")</f>
        <v/>
      </c>
      <c r="S13" s="5" t="str">
        <f>IF(IFERROR(INDEX('[1]12日_公式練習②-結果表（貼付）'!$A:$Z,MATCH($A13,'[1]12日_公式練習②-結果表（貼付）'!$A:$A,0),MATCH(S$11,'[1]12日_公式練習②-結果表（貼付）'!$1:$1,0)),"")=0,"",IFERROR(INDEX('[1]12日_公式練習②-結果表（貼付）'!$A:$Z,MATCH($A13,'[1]12日_公式練習②-結果表（貼付）'!$A:$A,0),MATCH(S$11,'[1]12日_公式練習②-結果表（貼付）'!$1:$1,0)),""))</f>
        <v/>
      </c>
      <c r="T13" s="4"/>
      <c r="U13" s="4"/>
    </row>
    <row r="14" spans="1:21" ht="12.75" customHeight="1" x14ac:dyDescent="0.15">
      <c r="A14" s="39">
        <f>IF(OR('[1]12日_公式練習②-結果表（貼付）'!A3="DNF",'[1]12日_公式練習②-結果表（貼付）'!A3="DNS",'[1]12日_公式練習②-結果表（貼付）'!A3="DQ"),'[1]12日_公式練習②-結果表（貼付）'!A3,IF(MAX('[1]12日_公式練習②-結果表（貼付）'!$A:$A)&gt;A13,A13+1,""))</f>
        <v>2</v>
      </c>
      <c r="B14" s="38">
        <f>IFERROR(INDEX('[1]12日_公式練習②-結果表（貼付）'!A3:$Z$50,MATCH($A14,'[1]12日_公式練習②-結果表（貼付）'!A3:$A$50,0),MATCH('12日_公式練習②-結果表'!B$11,'[1]12日_公式練習②-結果表（貼付）'!$1:$1,0)),"")</f>
        <v>11</v>
      </c>
      <c r="C14" s="37"/>
      <c r="D14" s="36" t="str">
        <f>IFERROR(INDEX('[1]12日_公式練習②-結果表（貼付）'!$A:$Z,MATCH($B14,'[1]12日_公式練習②-結果表（貼付）'!$B:$B,0),MATCH('12日_公式練習②-結果表'!D$11,'[1]12日_公式練習②-結果表（貼付）'!$1:$1,0)),"")</f>
        <v>富下 李央菜</v>
      </c>
      <c r="E14" s="35" t="str">
        <f>IFERROR(INDEX('[1]12日_公式練習②-結果表（貼付）'!$A:$Z,MATCH($B14,'[1]12日_公式練習②-結果表（貼付）'!$B:$B,0),MATCH('12日_公式練習②-結果表'!E$11,'[1]12日_公式練習②-結果表（貼付）'!$1:$1,0)),"")</f>
        <v>KOSMIC/YAMAHA</v>
      </c>
      <c r="F14" s="34" t="str">
        <f>IFERROR(INDEX('[1]12日_公式練習②-結果表（貼付）'!$A:$Z,MATCH($B14,'[1]12日_公式練習②-結果表（貼付）'!$B:$B,0),MATCH('12日_公式練習②-結果表'!F$11,'[1]12日_公式練習②-結果表（貼付）'!$1:$1,0)),"")</f>
        <v>Formula Blue TKC</v>
      </c>
      <c r="G14" s="33" t="str">
        <f>IFERROR(INDEX('[1]12日_公式練習②-結果表（貼付）'!$A:$Z,MATCH($B14,'[1]12日_公式練習②-結果表（貼付）'!$B:$B,0),MATCH('12日_公式練習②-結果表'!G$11,'[1]12日_公式練習②-結果表（貼付）'!$1:$1,0)),"")</f>
        <v>BS</v>
      </c>
      <c r="H14" s="32">
        <f>IF(A14="DNS","ｽﾀｰﾄ出来ず",IF(A14="DQ","失　格",IFERROR(INDEX('[1]12日_公式練習②-結果表（貼付）'!$A:$Z,MATCH($B14,'[1]12日_公式練習②-結果表（貼付）'!$B:$B,0),MATCH('12日_公式練習②-結果表'!H$11,'[1]12日_公式練習②-結果表（貼付）'!$1:$1,0)),"")))</f>
        <v>54.779000000000003</v>
      </c>
      <c r="I14" s="31"/>
      <c r="J14" s="30">
        <f>IF(A14="DNS","",IF(A14="DQ","",IFERROR(INDEX('[1]12日_公式練習②-結果表（貼付）'!$A:$Z,MATCH($B14,'[1]12日_公式練習②-結果表（貼付）'!$B:$B,0),MATCH('12日_公式練習②-結果表'!J$11,'[1]12日_公式練習②-結果表（貼付）'!$1:$1,0)),"")))</f>
        <v>0.185</v>
      </c>
      <c r="K14" s="30">
        <f>IF(A14="DNS","",IF(A14="DQ","",IFERROR(INDEX('[1]12日_公式練習②-結果表（貼付）'!$A:$Z,MATCH($B14,'[1]12日_公式練習②-結果表（貼付）'!$B:$B,0),MATCH('12日_公式練習②-結果表'!K$11,'[1]12日_公式練習②-結果表（貼付）'!$1:$1,0)),"")))</f>
        <v>0.185</v>
      </c>
      <c r="L14" s="29" t="str">
        <f>IF(A14="DNS","",IF(A14="DQ","",IFERROR(INDEX('[1]12日_公式練習②-結果表（貼付）'!$A:$Z,MATCH($B14,'[1]12日_公式練習②-結果表（貼付）'!$B:$B,0),MATCH("In Lap",'[1]12日_公式練習②-結果表（貼付）'!$1:$1,0))&amp;"/"&amp;INDEX('[1]12日_公式練習②-結果表（貼付）'!$A:$Z,MATCH($B14,'[1]12日_公式練習②-結果表（貼付）'!$B:$B,0),MATCH("Laps",'[1]12日_公式練習②-結果表（貼付）'!$1:$1,0)),"")))</f>
        <v>9/9</v>
      </c>
      <c r="M14" s="40"/>
      <c r="N14" s="4"/>
      <c r="O14" s="4"/>
      <c r="P14" s="5" t="str">
        <f>IF(IFERROR(INDEX('[1]12日_公式練習②-結果表（貼付）'!$A:$Z,MATCH($B14,'[1]12日_公式練習②-結果表（貼付）'!$B:$B,0),MATCH(P$11,'[1]12日_公式練習②-結果表（貼付）'!$1:$1,0)),"")=0,"",IFERROR(INDEX('[1]12日_公式練習②-結果表（貼付）'!$A:$Z,MATCH($B14,'[1]12日_公式練習②-結果表（貼付）'!$B:$B,0),MATCH(P$11,'[1]12日_公式練習②-結果表（貼付）'!$1:$1,0)),""))</f>
        <v/>
      </c>
      <c r="Q14" s="5" t="str">
        <f>IF(P14="","",COUNTIF($P$13:P14,"&lt;&gt;"&amp;""))</f>
        <v/>
      </c>
      <c r="R14" s="5" t="str">
        <f>IFERROR(RANK(Q14,$Q$13:$Q$46,1),"")</f>
        <v/>
      </c>
      <c r="S14" s="5" t="str">
        <f>IF(IFERROR(INDEX('[1]12日_公式練習②-結果表（貼付）'!$A:$Z,MATCH($A14,'[1]12日_公式練習②-結果表（貼付）'!$A:$A,0),MATCH(S$11,'[1]12日_公式練習②-結果表（貼付）'!$1:$1,0)),"")=0,"",IFERROR(INDEX('[1]12日_公式練習②-結果表（貼付）'!$A:$Z,MATCH($A14,'[1]12日_公式練習②-結果表（貼付）'!$A:$A,0),MATCH(S$11,'[1]12日_公式練習②-結果表（貼付）'!$1:$1,0)),""))</f>
        <v/>
      </c>
      <c r="T14" s="4"/>
      <c r="U14" s="4"/>
    </row>
    <row r="15" spans="1:21" ht="12.75" customHeight="1" x14ac:dyDescent="0.15">
      <c r="A15" s="39">
        <f>IF(OR('[1]12日_公式練習②-結果表（貼付）'!A4="DNF",'[1]12日_公式練習②-結果表（貼付）'!A4="DNS",'[1]12日_公式練習②-結果表（貼付）'!A4="DQ"),'[1]12日_公式練習②-結果表（貼付）'!A4,IF(MAX('[1]12日_公式練習②-結果表（貼付）'!$A:$A)&gt;A14,A14+1,""))</f>
        <v>3</v>
      </c>
      <c r="B15" s="38">
        <f>IFERROR(INDEX('[1]12日_公式練習②-結果表（貼付）'!A4:$Z$50,MATCH($A15,'[1]12日_公式練習②-結果表（貼付）'!A4:$A$50,0),MATCH('12日_公式練習②-結果表'!B$11,'[1]12日_公式練習②-結果表（貼付）'!$1:$1,0)),"")</f>
        <v>31</v>
      </c>
      <c r="C15" s="37"/>
      <c r="D15" s="36" t="str">
        <f>IFERROR(INDEX('[1]12日_公式練習②-結果表（貼付）'!$A:$Z,MATCH($B15,'[1]12日_公式練習②-結果表（貼付）'!$B:$B,0),MATCH('12日_公式練習②-結果表'!D$11,'[1]12日_公式練習②-結果表（貼付）'!$1:$1,0)),"")</f>
        <v>飛田 陽宏</v>
      </c>
      <c r="E15" s="35" t="str">
        <f>IFERROR(INDEX('[1]12日_公式練習②-結果表（貼付）'!$A:$Z,MATCH($B15,'[1]12日_公式練習②-結果表（貼付）'!$B:$B,0),MATCH('12日_公式練習②-結果表'!E$11,'[1]12日_公式練習②-結果表（貼付）'!$1:$1,0)),"")</f>
        <v>TONY KART/YAMAHA</v>
      </c>
      <c r="F15" s="34" t="str">
        <f>IFERROR(INDEX('[1]12日_公式練習②-結果表（貼付）'!$A:$Z,MATCH($B15,'[1]12日_公式練習②-結果表（貼付）'!$B:$B,0),MATCH('12日_公式練習②-結果表'!F$11,'[1]12日_公式練習②-結果表（貼付）'!$1:$1,0)),"")</f>
        <v>TBT RT with まえだ眼科</v>
      </c>
      <c r="G15" s="33" t="str">
        <f>IFERROR(INDEX('[1]12日_公式練習②-結果表（貼付）'!$A:$Z,MATCH($B15,'[1]12日_公式練習②-結果表（貼付）'!$B:$B,0),MATCH('12日_公式練習②-結果表'!G$11,'[1]12日_公式練習②-結果表（貼付）'!$1:$1,0)),"")</f>
        <v>BS</v>
      </c>
      <c r="H15" s="32">
        <f>IF(A15="DNS","ｽﾀｰﾄ出来ず",IF(A15="DQ","失　格",IFERROR(INDEX('[1]12日_公式練習②-結果表（貼付）'!$A:$Z,MATCH($B15,'[1]12日_公式練習②-結果表（貼付）'!$B:$B,0),MATCH('12日_公式練習②-結果表'!H$11,'[1]12日_公式練習②-結果表（貼付）'!$1:$1,0)),"")))</f>
        <v>54.811999999999998</v>
      </c>
      <c r="I15" s="31"/>
      <c r="J15" s="30">
        <f>IF(A15="DNS","",IF(A15="DQ","",IFERROR(INDEX('[1]12日_公式練習②-結果表（貼付）'!$A:$Z,MATCH($B15,'[1]12日_公式練習②-結果表（貼付）'!$B:$B,0),MATCH('12日_公式練習②-結果表'!J$11,'[1]12日_公式練習②-結果表（貼付）'!$1:$1,0)),"")))</f>
        <v>0.218</v>
      </c>
      <c r="K15" s="30">
        <f>IF(A15="DNS","",IF(A15="DQ","",IFERROR(INDEX('[1]12日_公式練習②-結果表（貼付）'!$A:$Z,MATCH($B15,'[1]12日_公式練習②-結果表（貼付）'!$B:$B,0),MATCH('12日_公式練習②-結果表'!K$11,'[1]12日_公式練習②-結果表（貼付）'!$1:$1,0)),"")))</f>
        <v>3.3000000000000002E-2</v>
      </c>
      <c r="L15" s="29" t="str">
        <f>IF(A15="DNS","",IF(A15="DQ","",IFERROR(INDEX('[1]12日_公式練習②-結果表（貼付）'!$A:$Z,MATCH($B15,'[1]12日_公式練習②-結果表（貼付）'!$B:$B,0),MATCH("In Lap",'[1]12日_公式練習②-結果表（貼付）'!$1:$1,0))&amp;"/"&amp;INDEX('[1]12日_公式練習②-結果表（貼付）'!$A:$Z,MATCH($B15,'[1]12日_公式練習②-結果表（貼付）'!$B:$B,0),MATCH("Laps",'[1]12日_公式練習②-結果表（貼付）'!$1:$1,0)),"")))</f>
        <v>9/10</v>
      </c>
      <c r="M15" s="40"/>
      <c r="N15" s="4"/>
      <c r="O15" s="4"/>
      <c r="P15" s="5" t="str">
        <f>IF(IFERROR(INDEX('[1]12日_公式練習②-結果表（貼付）'!$A:$Z,MATCH($B15,'[1]12日_公式練習②-結果表（貼付）'!$B:$B,0),MATCH(P$11,'[1]12日_公式練習②-結果表（貼付）'!$1:$1,0)),"")=0,"",IFERROR(INDEX('[1]12日_公式練習②-結果表（貼付）'!$A:$Z,MATCH($B15,'[1]12日_公式練習②-結果表（貼付）'!$B:$B,0),MATCH(P$11,'[1]12日_公式練習②-結果表（貼付）'!$1:$1,0)),""))</f>
        <v/>
      </c>
      <c r="Q15" s="5" t="str">
        <f>IF(P15="","",COUNTIF($P$13:P15,"&lt;&gt;"&amp;""))</f>
        <v/>
      </c>
      <c r="R15" s="5" t="str">
        <f>IFERROR(RANK(Q15,$Q$13:$Q$46,1),"")</f>
        <v/>
      </c>
      <c r="S15" s="5" t="str">
        <f>IF(IFERROR(INDEX('[1]12日_公式練習②-結果表（貼付）'!$A:$Z,MATCH($A15,'[1]12日_公式練習②-結果表（貼付）'!$A:$A,0),MATCH(S$11,'[1]12日_公式練習②-結果表（貼付）'!$1:$1,0)),"")=0,"",IFERROR(INDEX('[1]12日_公式練習②-結果表（貼付）'!$A:$Z,MATCH($A15,'[1]12日_公式練習②-結果表（貼付）'!$A:$A,0),MATCH(S$11,'[1]12日_公式練習②-結果表（貼付）'!$1:$1,0)),""))</f>
        <v/>
      </c>
      <c r="T15" s="4"/>
      <c r="U15" s="4"/>
    </row>
    <row r="16" spans="1:21" ht="12.75" customHeight="1" x14ac:dyDescent="0.15">
      <c r="A16" s="39">
        <f>IF(OR('[1]12日_公式練習②-結果表（貼付）'!A5="DNF",'[1]12日_公式練習②-結果表（貼付）'!A5="DNS",'[1]12日_公式練習②-結果表（貼付）'!A5="DQ"),'[1]12日_公式練習②-結果表（貼付）'!A5,IF(MAX('[1]12日_公式練習②-結果表（貼付）'!$A:$A)&gt;A15,A15+1,""))</f>
        <v>4</v>
      </c>
      <c r="B16" s="38">
        <f>IFERROR(INDEX('[1]12日_公式練習②-結果表（貼付）'!A5:$Z$50,MATCH($A16,'[1]12日_公式練習②-結果表（貼付）'!A5:$A$50,0),MATCH('12日_公式練習②-結果表'!B$11,'[1]12日_公式練習②-結果表（貼付）'!$1:$1,0)),"")</f>
        <v>17</v>
      </c>
      <c r="C16" s="37"/>
      <c r="D16" s="36" t="str">
        <f>IFERROR(INDEX('[1]12日_公式練習②-結果表（貼付）'!$A:$Z,MATCH($B16,'[1]12日_公式練習②-結果表（貼付）'!$B:$B,0),MATCH('12日_公式練習②-結果表'!D$11,'[1]12日_公式練習②-結果表（貼付）'!$1:$1,0)),"")</f>
        <v>坂 裕之</v>
      </c>
      <c r="E16" s="35" t="str">
        <f>IFERROR(INDEX('[1]12日_公式練習②-結果表（貼付）'!$A:$Z,MATCH($B16,'[1]12日_公式練習②-結果表（貼付）'!$B:$B,0),MATCH('12日_公式練習②-結果表'!E$11,'[1]12日_公式練習②-結果表（貼付）'!$1:$1,0)),"")</f>
        <v>SWF/YAMAHA</v>
      </c>
      <c r="F16" s="34" t="str">
        <f>IFERROR(INDEX('[1]12日_公式練習②-結果表（貼付）'!$A:$Z,MATCH($B16,'[1]12日_公式練習②-結果表（貼付）'!$B:$B,0),MATCH('12日_公式練習②-結果表'!F$11,'[1]12日_公式練習②-結果表（貼付）'!$1:$1,0)),"")</f>
        <v>のりものクラブTIGRE</v>
      </c>
      <c r="G16" s="33" t="str">
        <f>IFERROR(INDEX('[1]12日_公式練習②-結果表（貼付）'!$A:$Z,MATCH($B16,'[1]12日_公式練習②-結果表（貼付）'!$B:$B,0),MATCH('12日_公式練習②-結果表'!G$11,'[1]12日_公式練習②-結果表（貼付）'!$1:$1,0)),"")</f>
        <v>BS</v>
      </c>
      <c r="H16" s="32">
        <f>IF(A16="DNS","ｽﾀｰﾄ出来ず",IF(A16="DQ","失　格",IFERROR(INDEX('[1]12日_公式練習②-結果表（貼付）'!$A:$Z,MATCH($B16,'[1]12日_公式練習②-結果表（貼付）'!$B:$B,0),MATCH('12日_公式練習②-結果表'!H$11,'[1]12日_公式練習②-結果表（貼付）'!$1:$1,0)),"")))</f>
        <v>54.877000000000002</v>
      </c>
      <c r="I16" s="31"/>
      <c r="J16" s="30">
        <f>IF(A16="DNS","",IF(A16="DQ","",IFERROR(INDEX('[1]12日_公式練習②-結果表（貼付）'!$A:$Z,MATCH($B16,'[1]12日_公式練習②-結果表（貼付）'!$B:$B,0),MATCH('12日_公式練習②-結果表'!J$11,'[1]12日_公式練習②-結果表（貼付）'!$1:$1,0)),"")))</f>
        <v>0.28299999999999997</v>
      </c>
      <c r="K16" s="30">
        <f>IF(A16="DNS","",IF(A16="DQ","",IFERROR(INDEX('[1]12日_公式練習②-結果表（貼付）'!$A:$Z,MATCH($B16,'[1]12日_公式練習②-結果表（貼付）'!$B:$B,0),MATCH('12日_公式練習②-結果表'!K$11,'[1]12日_公式練習②-結果表（貼付）'!$1:$1,0)),"")))</f>
        <v>6.5000000000000002E-2</v>
      </c>
      <c r="L16" s="29" t="str">
        <f>IF(A16="DNS","",IF(A16="DQ","",IFERROR(INDEX('[1]12日_公式練習②-結果表（貼付）'!$A:$Z,MATCH($B16,'[1]12日_公式練習②-結果表（貼付）'!$B:$B,0),MATCH("In Lap",'[1]12日_公式練習②-結果表（貼付）'!$1:$1,0))&amp;"/"&amp;INDEX('[1]12日_公式練習②-結果表（貼付）'!$A:$Z,MATCH($B16,'[1]12日_公式練習②-結果表（貼付）'!$B:$B,0),MATCH("Laps",'[1]12日_公式練習②-結果表（貼付）'!$1:$1,0)),"")))</f>
        <v>4/10</v>
      </c>
      <c r="M16" s="40"/>
      <c r="N16" s="4"/>
      <c r="O16" s="4"/>
      <c r="P16" s="5" t="str">
        <f>IF(IFERROR(INDEX('[1]12日_公式練習②-結果表（貼付）'!$A:$Z,MATCH($B16,'[1]12日_公式練習②-結果表（貼付）'!$B:$B,0),MATCH(P$11,'[1]12日_公式練習②-結果表（貼付）'!$1:$1,0)),"")=0,"",IFERROR(INDEX('[1]12日_公式練習②-結果表（貼付）'!$A:$Z,MATCH($B16,'[1]12日_公式練習②-結果表（貼付）'!$B:$B,0),MATCH(P$11,'[1]12日_公式練習②-結果表（貼付）'!$1:$1,0)),""))</f>
        <v/>
      </c>
      <c r="Q16" s="5" t="str">
        <f>IF(P16="","",COUNTIF($P$13:P16,"&lt;&gt;"&amp;""))</f>
        <v/>
      </c>
      <c r="R16" s="5" t="str">
        <f>IFERROR(RANK(Q16,$Q$13:$Q$46,1),"")</f>
        <v/>
      </c>
      <c r="S16" s="5" t="str">
        <f>IF(IFERROR(INDEX('[1]12日_公式練習②-結果表（貼付）'!$A:$Z,MATCH($A16,'[1]12日_公式練習②-結果表（貼付）'!$A:$A,0),MATCH(S$11,'[1]12日_公式練習②-結果表（貼付）'!$1:$1,0)),"")=0,"",IFERROR(INDEX('[1]12日_公式練習②-結果表（貼付）'!$A:$Z,MATCH($A16,'[1]12日_公式練習②-結果表（貼付）'!$A:$A,0),MATCH(S$11,'[1]12日_公式練習②-結果表（貼付）'!$1:$1,0)),""))</f>
        <v/>
      </c>
      <c r="T16" s="4"/>
      <c r="U16" s="4"/>
    </row>
    <row r="17" spans="1:21" ht="12.75" customHeight="1" x14ac:dyDescent="0.15">
      <c r="A17" s="39">
        <f>IF(OR('[1]12日_公式練習②-結果表（貼付）'!A6="DNF",'[1]12日_公式練習②-結果表（貼付）'!A6="DNS",'[1]12日_公式練習②-結果表（貼付）'!A6="DQ"),'[1]12日_公式練習②-結果表（貼付）'!A6,IF(MAX('[1]12日_公式練習②-結果表（貼付）'!$A:$A)&gt;A16,A16+1,""))</f>
        <v>5</v>
      </c>
      <c r="B17" s="38">
        <f>IFERROR(INDEX('[1]12日_公式練習②-結果表（貼付）'!A6:$Z$50,MATCH($A17,'[1]12日_公式練習②-結果表（貼付）'!A6:$A$50,0),MATCH('12日_公式練習②-結果表'!B$11,'[1]12日_公式練習②-結果表（貼付）'!$1:$1,0)),"")</f>
        <v>61</v>
      </c>
      <c r="C17" s="37"/>
      <c r="D17" s="36" t="str">
        <f>IFERROR(INDEX('[1]12日_公式練習②-結果表（貼付）'!$A:$Z,MATCH($B17,'[1]12日_公式練習②-結果表（貼付）'!$B:$B,0),MATCH('12日_公式練習②-結果表'!D$11,'[1]12日_公式練習②-結果表（貼付）'!$1:$1,0)),"")</f>
        <v>寺島 知毅</v>
      </c>
      <c r="E17" s="35" t="str">
        <f>IFERROR(INDEX('[1]12日_公式練習②-結果表（貼付）'!$A:$Z,MATCH($B17,'[1]12日_公式練習②-結果表（貼付）'!$B:$B,0),MATCH('12日_公式練習②-結果表'!E$11,'[1]12日_公式練習②-結果表（貼付）'!$1:$1,0)),"")</f>
        <v>TONY KART/YAMAHA</v>
      </c>
      <c r="F17" s="34" t="str">
        <f>IFERROR(INDEX('[1]12日_公式練習②-結果表（貼付）'!$A:$Z,MATCH($B17,'[1]12日_公式練習②-結果表（貼付）'!$B:$B,0),MATCH('12日_公式練習②-結果表'!F$11,'[1]12日_公式練習②-結果表（貼付）'!$1:$1,0)),"")</f>
        <v>松本レーシング</v>
      </c>
      <c r="G17" s="33" t="str">
        <f>IFERROR(INDEX('[1]12日_公式練習②-結果表（貼付）'!$A:$Z,MATCH($B17,'[1]12日_公式練習②-結果表（貼付）'!$B:$B,0),MATCH('12日_公式練習②-結果表'!G$11,'[1]12日_公式練習②-結果表（貼付）'!$1:$1,0)),"")</f>
        <v>BS</v>
      </c>
      <c r="H17" s="32">
        <f>IF(A17="DNS","ｽﾀｰﾄ出来ず",IF(A17="DQ","失　格",IFERROR(INDEX('[1]12日_公式練習②-結果表（貼付）'!$A:$Z,MATCH($B17,'[1]12日_公式練習②-結果表（貼付）'!$B:$B,0),MATCH('12日_公式練習②-結果表'!H$11,'[1]12日_公式練習②-結果表（貼付）'!$1:$1,0)),"")))</f>
        <v>54.878999999999998</v>
      </c>
      <c r="I17" s="31"/>
      <c r="J17" s="30">
        <f>IF(A17="DNS","",IF(A17="DQ","",IFERROR(INDEX('[1]12日_公式練習②-結果表（貼付）'!$A:$Z,MATCH($B17,'[1]12日_公式練習②-結果表（貼付）'!$B:$B,0),MATCH('12日_公式練習②-結果表'!J$11,'[1]12日_公式練習②-結果表（貼付）'!$1:$1,0)),"")))</f>
        <v>0.28499999999999998</v>
      </c>
      <c r="K17" s="30">
        <f>IF(A17="DNS","",IF(A17="DQ","",IFERROR(INDEX('[1]12日_公式練習②-結果表（貼付）'!$A:$Z,MATCH($B17,'[1]12日_公式練習②-結果表（貼付）'!$B:$B,0),MATCH('12日_公式練習②-結果表'!K$11,'[1]12日_公式練習②-結果表（貼付）'!$1:$1,0)),"")))</f>
        <v>2E-3</v>
      </c>
      <c r="L17" s="29" t="str">
        <f>IF(A17="DNS","",IF(A17="DQ","",IFERROR(INDEX('[1]12日_公式練習②-結果表（貼付）'!$A:$Z,MATCH($B17,'[1]12日_公式練習②-結果表（貼付）'!$B:$B,0),MATCH("In Lap",'[1]12日_公式練習②-結果表（貼付）'!$1:$1,0))&amp;"/"&amp;INDEX('[1]12日_公式練習②-結果表（貼付）'!$A:$Z,MATCH($B17,'[1]12日_公式練習②-結果表（貼付）'!$B:$B,0),MATCH("Laps",'[1]12日_公式練習②-結果表（貼付）'!$1:$1,0)),"")))</f>
        <v>4/7</v>
      </c>
      <c r="M17" s="40"/>
      <c r="N17" s="4"/>
      <c r="O17" s="4"/>
      <c r="P17" s="5" t="str">
        <f>IF(IFERROR(INDEX('[1]12日_公式練習②-結果表（貼付）'!$A:$Z,MATCH($B17,'[1]12日_公式練習②-結果表（貼付）'!$B:$B,0),MATCH(P$11,'[1]12日_公式練習②-結果表（貼付）'!$1:$1,0)),"")=0,"",IFERROR(INDEX('[1]12日_公式練習②-結果表（貼付）'!$A:$Z,MATCH($B17,'[1]12日_公式練習②-結果表（貼付）'!$B:$B,0),MATCH(P$11,'[1]12日_公式練習②-結果表（貼付）'!$1:$1,0)),""))</f>
        <v/>
      </c>
      <c r="Q17" s="5" t="str">
        <f>IF(P17="","",COUNTIF($P$13:P17,"&lt;&gt;"&amp;""))</f>
        <v/>
      </c>
      <c r="R17" s="5" t="str">
        <f>IFERROR(RANK(Q17,$Q$13:$Q$46,1),"")</f>
        <v/>
      </c>
      <c r="S17" s="5" t="str">
        <f>IF(IFERROR(INDEX('[1]12日_公式練習②-結果表（貼付）'!$A:$Z,MATCH($A17,'[1]12日_公式練習②-結果表（貼付）'!$A:$A,0),MATCH(S$11,'[1]12日_公式練習②-結果表（貼付）'!$1:$1,0)),"")=0,"",IFERROR(INDEX('[1]12日_公式練習②-結果表（貼付）'!$A:$Z,MATCH($A17,'[1]12日_公式練習②-結果表（貼付）'!$A:$A,0),MATCH(S$11,'[1]12日_公式練習②-結果表（貼付）'!$1:$1,0)),""))</f>
        <v/>
      </c>
      <c r="T17" s="4"/>
      <c r="U17" s="4"/>
    </row>
    <row r="18" spans="1:21" ht="12.75" customHeight="1" x14ac:dyDescent="0.15">
      <c r="A18" s="39">
        <f>IF(OR('[1]12日_公式練習②-結果表（貼付）'!A7="DNF",'[1]12日_公式練習②-結果表（貼付）'!A7="DNS",'[1]12日_公式練習②-結果表（貼付）'!A7="DQ"),'[1]12日_公式練習②-結果表（貼付）'!A7,IF(MAX('[1]12日_公式練習②-結果表（貼付）'!$A:$A)&gt;A17,A17+1,""))</f>
        <v>6</v>
      </c>
      <c r="B18" s="38">
        <f>IFERROR(INDEX('[1]12日_公式練習②-結果表（貼付）'!A7:$Z$50,MATCH($A18,'[1]12日_公式練習②-結果表（貼付）'!A7:$A$50,0),MATCH('12日_公式練習②-結果表'!B$11,'[1]12日_公式練習②-結果表（貼付）'!$1:$1,0)),"")</f>
        <v>19</v>
      </c>
      <c r="C18" s="37"/>
      <c r="D18" s="36" t="str">
        <f>IFERROR(INDEX('[1]12日_公式練習②-結果表（貼付）'!$A:$Z,MATCH($B18,'[1]12日_公式練習②-結果表（貼付）'!$B:$B,0),MATCH('12日_公式練習②-結果表'!D$11,'[1]12日_公式練習②-結果表（貼付）'!$1:$1,0)),"")</f>
        <v>蒲生 尚弥</v>
      </c>
      <c r="E18" s="35" t="str">
        <f>IFERROR(INDEX('[1]12日_公式練習②-結果表（貼付）'!$A:$Z,MATCH($B18,'[1]12日_公式練習②-結果表（貼付）'!$B:$B,0),MATCH('12日_公式練習②-結果表'!E$11,'[1]12日_公式練習②-結果表（貼付）'!$1:$1,0)),"")</f>
        <v>CL/YAMAHA</v>
      </c>
      <c r="F18" s="34" t="str">
        <f>IFERROR(INDEX('[1]12日_公式練習②-結果表（貼付）'!$A:$Z,MATCH($B18,'[1]12日_公式練習②-結果表（貼付）'!$B:$B,0),MATCH('12日_公式練習②-結果表'!F$11,'[1]12日_公式練習②-結果表（貼付）'!$1:$1,0)),"")</f>
        <v>のりものクラブTIGRE</v>
      </c>
      <c r="G18" s="33" t="str">
        <f>IFERROR(INDEX('[1]12日_公式練習②-結果表（貼付）'!$A:$Z,MATCH($B18,'[1]12日_公式練習②-結果表（貼付）'!$B:$B,0),MATCH('12日_公式練習②-結果表'!G$11,'[1]12日_公式練習②-結果表（貼付）'!$1:$1,0)),"")</f>
        <v>BS</v>
      </c>
      <c r="H18" s="32">
        <f>IF(A18="DNS","ｽﾀｰﾄ出来ず",IF(A18="DQ","失　格",IFERROR(INDEX('[1]12日_公式練習②-結果表（貼付）'!$A:$Z,MATCH($B18,'[1]12日_公式練習②-結果表（貼付）'!$B:$B,0),MATCH('12日_公式練習②-結果表'!H$11,'[1]12日_公式練習②-結果表（貼付）'!$1:$1,0)),"")))</f>
        <v>54.945999999999998</v>
      </c>
      <c r="I18" s="31"/>
      <c r="J18" s="30">
        <f>IF(A18="DNS","",IF(A18="DQ","",IFERROR(INDEX('[1]12日_公式練習②-結果表（貼付）'!$A:$Z,MATCH($B18,'[1]12日_公式練習②-結果表（貼付）'!$B:$B,0),MATCH('12日_公式練習②-結果表'!J$11,'[1]12日_公式練習②-結果表（貼付）'!$1:$1,0)),"")))</f>
        <v>0.35199999999999998</v>
      </c>
      <c r="K18" s="30">
        <f>IF(A18="DNS","",IF(A18="DQ","",IFERROR(INDEX('[1]12日_公式練習②-結果表（貼付）'!$A:$Z,MATCH($B18,'[1]12日_公式練習②-結果表（貼付）'!$B:$B,0),MATCH('12日_公式練習②-結果表'!K$11,'[1]12日_公式練習②-結果表（貼付）'!$1:$1,0)),"")))</f>
        <v>6.7000000000000004E-2</v>
      </c>
      <c r="L18" s="29" t="str">
        <f>IF(A18="DNS","",IF(A18="DQ","",IFERROR(INDEX('[1]12日_公式練習②-結果表（貼付）'!$A:$Z,MATCH($B18,'[1]12日_公式練習②-結果表（貼付）'!$B:$B,0),MATCH("In Lap",'[1]12日_公式練習②-結果表（貼付）'!$1:$1,0))&amp;"/"&amp;INDEX('[1]12日_公式練習②-結果表（貼付）'!$A:$Z,MATCH($B18,'[1]12日_公式練習②-結果表（貼付）'!$B:$B,0),MATCH("Laps",'[1]12日_公式練習②-結果表（貼付）'!$1:$1,0)),"")))</f>
        <v>7/10</v>
      </c>
      <c r="M18" s="40"/>
      <c r="N18" s="4"/>
      <c r="O18" s="4"/>
      <c r="P18" s="5" t="str">
        <f>IF(IFERROR(INDEX('[1]12日_公式練習②-結果表（貼付）'!$A:$Z,MATCH($B18,'[1]12日_公式練習②-結果表（貼付）'!$B:$B,0),MATCH(P$11,'[1]12日_公式練習②-結果表（貼付）'!$1:$1,0)),"")=0,"",IFERROR(INDEX('[1]12日_公式練習②-結果表（貼付）'!$A:$Z,MATCH($B18,'[1]12日_公式練習②-結果表（貼付）'!$B:$B,0),MATCH(P$11,'[1]12日_公式練習②-結果表（貼付）'!$1:$1,0)),""))</f>
        <v/>
      </c>
      <c r="Q18" s="5" t="str">
        <f>IF(P18="","",COUNTIF($P$13:P18,"&lt;&gt;"&amp;""))</f>
        <v/>
      </c>
      <c r="R18" s="5" t="str">
        <f>IFERROR(RANK(Q18,$Q$13:$Q$46,1),"")</f>
        <v/>
      </c>
      <c r="S18" s="5" t="str">
        <f>IF(IFERROR(INDEX('[1]12日_公式練習②-結果表（貼付）'!$A:$Z,MATCH($A18,'[1]12日_公式練習②-結果表（貼付）'!$A:$A,0),MATCH(S$11,'[1]12日_公式練習②-結果表（貼付）'!$1:$1,0)),"")=0,"",IFERROR(INDEX('[1]12日_公式練習②-結果表（貼付）'!$A:$Z,MATCH($A18,'[1]12日_公式練習②-結果表（貼付）'!$A:$A,0),MATCH(S$11,'[1]12日_公式練習②-結果表（貼付）'!$1:$1,0)),""))</f>
        <v/>
      </c>
      <c r="T18" s="4"/>
      <c r="U18" s="4"/>
    </row>
    <row r="19" spans="1:21" ht="12.75" customHeight="1" x14ac:dyDescent="0.15">
      <c r="A19" s="39">
        <f>IF(OR('[1]12日_公式練習②-結果表（貼付）'!A8="DNF",'[1]12日_公式練習②-結果表（貼付）'!A8="DNS",'[1]12日_公式練習②-結果表（貼付）'!A8="DQ"),'[1]12日_公式練習②-結果表（貼付）'!A8,IF(MAX('[1]12日_公式練習②-結果表（貼付）'!$A:$A)&gt;A18,A18+1,""))</f>
        <v>7</v>
      </c>
      <c r="B19" s="38">
        <f>IFERROR(INDEX('[1]12日_公式練習②-結果表（貼付）'!A8:$Z$50,MATCH($A19,'[1]12日_公式練習②-結果表（貼付）'!A8:$A$50,0),MATCH('12日_公式練習②-結果表'!B$11,'[1]12日_公式練習②-結果表（貼付）'!$1:$1,0)),"")</f>
        <v>64</v>
      </c>
      <c r="C19" s="37"/>
      <c r="D19" s="36" t="str">
        <f>IFERROR(INDEX('[1]12日_公式練習②-結果表（貼付）'!$A:$Z,MATCH($B19,'[1]12日_公式練習②-結果表（貼付）'!$B:$B,0),MATCH('12日_公式練習②-結果表'!D$11,'[1]12日_公式練習②-結果表（貼付）'!$1:$1,0)),"")</f>
        <v>角田 侑進</v>
      </c>
      <c r="E19" s="35" t="str">
        <f>IFERROR(INDEX('[1]12日_公式練習②-結果表（貼付）'!$A:$Z,MATCH($B19,'[1]12日_公式練習②-結果表（貼付）'!$B:$B,0),MATCH('12日_公式練習②-結果表'!E$11,'[1]12日_公式練習②-結果表（貼付）'!$1:$1,0)),"")</f>
        <v>KOSMIC/YAMAHA</v>
      </c>
      <c r="F19" s="34" t="str">
        <f>IFERROR(INDEX('[1]12日_公式練習②-結果表（貼付）'!$A:$Z,MATCH($B19,'[1]12日_公式練習②-結果表（貼付）'!$B:$B,0),MATCH('12日_公式練習②-結果表'!F$11,'[1]12日_公式練習②-結果表（貼付）'!$1:$1,0)),"")</f>
        <v>HRT</v>
      </c>
      <c r="G19" s="33" t="str">
        <f>IFERROR(INDEX('[1]12日_公式練習②-結果表（貼付）'!$A:$Z,MATCH($B19,'[1]12日_公式練習②-結果表（貼付）'!$B:$B,0),MATCH('12日_公式練習②-結果表'!G$11,'[1]12日_公式練習②-結果表（貼付）'!$1:$1,0)),"")</f>
        <v>BS</v>
      </c>
      <c r="H19" s="32">
        <f>IF(A19="DNS","ｽﾀｰﾄ出来ず",IF(A19="DQ","失　格",IFERROR(INDEX('[1]12日_公式練習②-結果表（貼付）'!$A:$Z,MATCH($B19,'[1]12日_公式練習②-結果表（貼付）'!$B:$B,0),MATCH('12日_公式練習②-結果表'!H$11,'[1]12日_公式練習②-結果表（貼付）'!$1:$1,0)),"")))</f>
        <v>55.021000000000001</v>
      </c>
      <c r="I19" s="31"/>
      <c r="J19" s="30">
        <f>IF(A19="DNS","",IF(A19="DQ","",IFERROR(INDEX('[1]12日_公式練習②-結果表（貼付）'!$A:$Z,MATCH($B19,'[1]12日_公式練習②-結果表（貼付）'!$B:$B,0),MATCH('12日_公式練習②-結果表'!J$11,'[1]12日_公式練習②-結果表（貼付）'!$1:$1,0)),"")))</f>
        <v>0.42699999999999999</v>
      </c>
      <c r="K19" s="30">
        <f>IF(A19="DNS","",IF(A19="DQ","",IFERROR(INDEX('[1]12日_公式練習②-結果表（貼付）'!$A:$Z,MATCH($B19,'[1]12日_公式練習②-結果表（貼付）'!$B:$B,0),MATCH('12日_公式練習②-結果表'!K$11,'[1]12日_公式練習②-結果表（貼付）'!$1:$1,0)),"")))</f>
        <v>7.4999999999999997E-2</v>
      </c>
      <c r="L19" s="29" t="str">
        <f>IF(A19="DNS","",IF(A19="DQ","",IFERROR(INDEX('[1]12日_公式練習②-結果表（貼付）'!$A:$Z,MATCH($B19,'[1]12日_公式練習②-結果表（貼付）'!$B:$B,0),MATCH("In Lap",'[1]12日_公式練習②-結果表（貼付）'!$1:$1,0))&amp;"/"&amp;INDEX('[1]12日_公式練習②-結果表（貼付）'!$A:$Z,MATCH($B19,'[1]12日_公式練習②-結果表（貼付）'!$B:$B,0),MATCH("Laps",'[1]12日_公式練習②-結果表（貼付）'!$1:$1,0)),"")))</f>
        <v>10/10</v>
      </c>
      <c r="M19" s="40"/>
      <c r="N19" s="4"/>
      <c r="O19" s="4"/>
      <c r="P19" s="5" t="str">
        <f>IF(IFERROR(INDEX('[1]12日_公式練習②-結果表（貼付）'!$A:$Z,MATCH($B19,'[1]12日_公式練習②-結果表（貼付）'!$B:$B,0),MATCH(P$11,'[1]12日_公式練習②-結果表（貼付）'!$1:$1,0)),"")=0,"",IFERROR(INDEX('[1]12日_公式練習②-結果表（貼付）'!$A:$Z,MATCH($B19,'[1]12日_公式練習②-結果表（貼付）'!$B:$B,0),MATCH(P$11,'[1]12日_公式練習②-結果表（貼付）'!$1:$1,0)),""))</f>
        <v/>
      </c>
      <c r="Q19" s="5" t="str">
        <f>IF(P19="","",COUNTIF($P$13:P19,"&lt;&gt;"&amp;""))</f>
        <v/>
      </c>
      <c r="R19" s="5" t="str">
        <f>IFERROR(RANK(Q19,$Q$13:$Q$46,1),"")</f>
        <v/>
      </c>
      <c r="S19" s="5" t="str">
        <f>IF(IFERROR(INDEX('[1]12日_公式練習②-結果表（貼付）'!$A:$Z,MATCH($A19,'[1]12日_公式練習②-結果表（貼付）'!$A:$A,0),MATCH(S$11,'[1]12日_公式練習②-結果表（貼付）'!$1:$1,0)),"")=0,"",IFERROR(INDEX('[1]12日_公式練習②-結果表（貼付）'!$A:$Z,MATCH($A19,'[1]12日_公式練習②-結果表（貼付）'!$A:$A,0),MATCH(S$11,'[1]12日_公式練習②-結果表（貼付）'!$1:$1,0)),""))</f>
        <v/>
      </c>
      <c r="T19" s="4"/>
      <c r="U19" s="4"/>
    </row>
    <row r="20" spans="1:21" ht="12.75" customHeight="1" x14ac:dyDescent="0.15">
      <c r="A20" s="39">
        <f>IF(OR('[1]12日_公式練習②-結果表（貼付）'!A9="DNF",'[1]12日_公式練習②-結果表（貼付）'!A9="DNS",'[1]12日_公式練習②-結果表（貼付）'!A9="DQ"),'[1]12日_公式練習②-結果表（貼付）'!A9,IF(MAX('[1]12日_公式練習②-結果表（貼付）'!$A:$A)&gt;A19,A19+1,""))</f>
        <v>8</v>
      </c>
      <c r="B20" s="38">
        <f>IFERROR(INDEX('[1]12日_公式練習②-結果表（貼付）'!A9:$Z$50,MATCH($A20,'[1]12日_公式練習②-結果表（貼付）'!A9:$A$50,0),MATCH('12日_公式練習②-結果表'!B$11,'[1]12日_公式練習②-結果表（貼付）'!$1:$1,0)),"")</f>
        <v>55</v>
      </c>
      <c r="C20" s="37"/>
      <c r="D20" s="36" t="str">
        <f>IFERROR(INDEX('[1]12日_公式練習②-結果表（貼付）'!$A:$Z,MATCH($B20,'[1]12日_公式練習②-結果表（貼付）'!$B:$B,0),MATCH('12日_公式練習②-結果表'!D$11,'[1]12日_公式練習②-結果表（貼付）'!$1:$1,0)),"")</f>
        <v>大井 偉史</v>
      </c>
      <c r="E20" s="35" t="str">
        <f>IFERROR(INDEX('[1]12日_公式練習②-結果表（貼付）'!$A:$Z,MATCH($B20,'[1]12日_公式練習②-結果表（貼付）'!$B:$B,0),MATCH('12日_公式練習②-結果表'!E$11,'[1]12日_公式練習②-結果表（貼付）'!$1:$1,0)),"")</f>
        <v>GILLARD TG17/YAMAHA</v>
      </c>
      <c r="F20" s="34" t="str">
        <f>IFERROR(INDEX('[1]12日_公式練習②-結果表（貼付）'!$A:$Z,MATCH($B20,'[1]12日_公式練習②-結果表（貼付）'!$B:$B,0),MATCH('12日_公式練習②-結果表'!F$11,'[1]12日_公式練習②-結果表（貼付）'!$1:$1,0)),"")</f>
        <v>Vifonte with Ash</v>
      </c>
      <c r="G20" s="33" t="str">
        <f>IFERROR(INDEX('[1]12日_公式練習②-結果表（貼付）'!$A:$Z,MATCH($B20,'[1]12日_公式練習②-結果表（貼付）'!$B:$B,0),MATCH('12日_公式練習②-結果表'!G$11,'[1]12日_公式練習②-結果表（貼付）'!$1:$1,0)),"")</f>
        <v>BS</v>
      </c>
      <c r="H20" s="32">
        <f>IF(A20="DNS","ｽﾀｰﾄ出来ず",IF(A20="DQ","失　格",IFERROR(INDEX('[1]12日_公式練習②-結果表（貼付）'!$A:$Z,MATCH($B20,'[1]12日_公式練習②-結果表（貼付）'!$B:$B,0),MATCH('12日_公式練習②-結果表'!H$11,'[1]12日_公式練習②-結果表（貼付）'!$1:$1,0)),"")))</f>
        <v>55.064999999999998</v>
      </c>
      <c r="I20" s="31" t="str">
        <f>IF(H20&lt;1,"",IF($I$11&gt;H20,"R",""))</f>
        <v/>
      </c>
      <c r="J20" s="30">
        <f>IF(A20="DNS","",IF(A20="DQ","",IFERROR(INDEX('[1]12日_公式練習②-結果表（貼付）'!$A:$Z,MATCH($B20,'[1]12日_公式練習②-結果表（貼付）'!$B:$B,0),MATCH('12日_公式練習②-結果表'!J$11,'[1]12日_公式練習②-結果表（貼付）'!$1:$1,0)),"")))</f>
        <v>0.47099999999999997</v>
      </c>
      <c r="K20" s="30">
        <f>IF(A20="DNS","",IF(A20="DQ","",IFERROR(INDEX('[1]12日_公式練習②-結果表（貼付）'!$A:$Z,MATCH($B20,'[1]12日_公式練習②-結果表（貼付）'!$B:$B,0),MATCH('12日_公式練習②-結果表'!K$11,'[1]12日_公式練習②-結果表（貼付）'!$1:$1,0)),"")))</f>
        <v>4.3999999999999997E-2</v>
      </c>
      <c r="L20" s="29" t="str">
        <f>IF(A20="DNS","",IF(A20="DQ","",IFERROR(INDEX('[1]12日_公式練習②-結果表（貼付）'!$A:$Z,MATCH($B20,'[1]12日_公式練習②-結果表（貼付）'!$B:$B,0),MATCH("In Lap",'[1]12日_公式練習②-結果表（貼付）'!$1:$1,0))&amp;"/"&amp;INDEX('[1]12日_公式練習②-結果表（貼付）'!$A:$Z,MATCH($B20,'[1]12日_公式練習②-結果表（貼付）'!$B:$B,0),MATCH("Laps",'[1]12日_公式練習②-結果表（貼付）'!$1:$1,0)),"")))</f>
        <v>7/9</v>
      </c>
      <c r="M20" s="40"/>
      <c r="N20" s="4"/>
      <c r="O20" s="4"/>
      <c r="P20" s="5" t="str">
        <f>IF(IFERROR(INDEX('[1]12日_公式練習②-結果表（貼付）'!$A:$Z,MATCH($B20,'[1]12日_公式練習②-結果表（貼付）'!$B:$B,0),MATCH(P$11,'[1]12日_公式練習②-結果表（貼付）'!$1:$1,0)),"")=0,"",IFERROR(INDEX('[1]12日_公式練習②-結果表（貼付）'!$A:$Z,MATCH($B20,'[1]12日_公式練習②-結果表（貼付）'!$B:$B,0),MATCH(P$11,'[1]12日_公式練習②-結果表（貼付）'!$1:$1,0)),""))</f>
        <v/>
      </c>
      <c r="Q20" s="5" t="str">
        <f>IF(P20="","",COUNTIF($P$13:P20,"&lt;&gt;"&amp;""))</f>
        <v/>
      </c>
      <c r="R20" s="5" t="str">
        <f>IFERROR(RANK(Q20,$Q$13:$Q$46,1),"")</f>
        <v/>
      </c>
      <c r="S20" s="5" t="str">
        <f>IF(IFERROR(INDEX('[1]12日_公式練習②-結果表（貼付）'!$A:$Z,MATCH($A20,'[1]12日_公式練習②-結果表（貼付）'!$A:$A,0),MATCH(S$11,'[1]12日_公式練習②-結果表（貼付）'!$1:$1,0)),"")=0,"",IFERROR(INDEX('[1]12日_公式練習②-結果表（貼付）'!$A:$Z,MATCH($A20,'[1]12日_公式練習②-結果表（貼付）'!$A:$A,0),MATCH(S$11,'[1]12日_公式練習②-結果表（貼付）'!$1:$1,0)),""))</f>
        <v/>
      </c>
      <c r="T20" s="4"/>
      <c r="U20" s="4"/>
    </row>
    <row r="21" spans="1:21" ht="12.75" customHeight="1" x14ac:dyDescent="0.15">
      <c r="A21" s="39">
        <f>IF(OR('[1]12日_公式練習②-結果表（貼付）'!A10="DNF",'[1]12日_公式練習②-結果表（貼付）'!A10="DNS",'[1]12日_公式練習②-結果表（貼付）'!A10="DQ"),'[1]12日_公式練習②-結果表（貼付）'!A10,IF(MAX('[1]12日_公式練習②-結果表（貼付）'!$A:$A)&gt;A20,A20+1,""))</f>
        <v>9</v>
      </c>
      <c r="B21" s="38">
        <f>IFERROR(INDEX('[1]12日_公式練習②-結果表（貼付）'!A10:$Z$50,MATCH($A21,'[1]12日_公式練習②-結果表（貼付）'!A10:$A$50,0),MATCH('12日_公式練習②-結果表'!B$11,'[1]12日_公式練習②-結果表（貼付）'!$1:$1,0)),"")</f>
        <v>37</v>
      </c>
      <c r="C21" s="37"/>
      <c r="D21" s="36" t="str">
        <f>IFERROR(INDEX('[1]12日_公式練習②-結果表（貼付）'!$A:$Z,MATCH($B21,'[1]12日_公式練習②-結果表（貼付）'!$B:$B,0),MATCH('12日_公式練習②-結果表'!D$11,'[1]12日_公式練習②-結果表（貼付）'!$1:$1,0)),"")</f>
        <v>佐藤 琉葵</v>
      </c>
      <c r="E21" s="35" t="str">
        <f>IFERROR(INDEX('[1]12日_公式練習②-結果表（貼付）'!$A:$Z,MATCH($B21,'[1]12日_公式練習②-結果表（貼付）'!$B:$B,0),MATCH('12日_公式練習②-結果表'!E$11,'[1]12日_公式練習②-結果表（貼付）'!$1:$1,0)),"")</f>
        <v>LN KART/YAMAHA</v>
      </c>
      <c r="F21" s="34" t="str">
        <f>IFERROR(INDEX('[1]12日_公式練習②-結果表（貼付）'!$A:$Z,MATCH($B21,'[1]12日_公式練習②-結果表（貼付）'!$B:$B,0),MATCH('12日_公式練習②-結果表'!F$11,'[1]12日_公式練習②-結果表（貼付）'!$1:$1,0)),"")</f>
        <v>DSM</v>
      </c>
      <c r="G21" s="33" t="str">
        <f>IFERROR(INDEX('[1]12日_公式練習②-結果表（貼付）'!$A:$Z,MATCH($B21,'[1]12日_公式練習②-結果表（貼付）'!$B:$B,0),MATCH('12日_公式練習②-結果表'!G$11,'[1]12日_公式練習②-結果表（貼付）'!$1:$1,0)),"")</f>
        <v>BS</v>
      </c>
      <c r="H21" s="32">
        <f>IF(A21="DNS","ｽﾀｰﾄ出来ず",IF(A21="DQ","失　格",IFERROR(INDEX('[1]12日_公式練習②-結果表（貼付）'!$A:$Z,MATCH($B21,'[1]12日_公式練習②-結果表（貼付）'!$B:$B,0),MATCH('12日_公式練習②-結果表'!H$11,'[1]12日_公式練習②-結果表（貼付）'!$1:$1,0)),"")))</f>
        <v>55.079000000000001</v>
      </c>
      <c r="I21" s="31" t="str">
        <f>IF(H21&lt;1,"",IF($I$11&gt;H21,"R",""))</f>
        <v/>
      </c>
      <c r="J21" s="30">
        <f>IF(A21="DNS","",IF(A21="DQ","",IFERROR(INDEX('[1]12日_公式練習②-結果表（貼付）'!$A:$Z,MATCH($B21,'[1]12日_公式練習②-結果表（貼付）'!$B:$B,0),MATCH('12日_公式練習②-結果表'!J$11,'[1]12日_公式練習②-結果表（貼付）'!$1:$1,0)),"")))</f>
        <v>0.48499999999999999</v>
      </c>
      <c r="K21" s="30">
        <f>IF(A21="DNS","",IF(A21="DQ","",IFERROR(INDEX('[1]12日_公式練習②-結果表（貼付）'!$A:$Z,MATCH($B21,'[1]12日_公式練習②-結果表（貼付）'!$B:$B,0),MATCH('12日_公式練習②-結果表'!K$11,'[1]12日_公式練習②-結果表（貼付）'!$1:$1,0)),"")))</f>
        <v>1.4E-2</v>
      </c>
      <c r="L21" s="29" t="str">
        <f>IF(A21="DNS","",IF(A21="DQ","",IFERROR(INDEX('[1]12日_公式練習②-結果表（貼付）'!$A:$Z,MATCH($B21,'[1]12日_公式練習②-結果表（貼付）'!$B:$B,0),MATCH("In Lap",'[1]12日_公式練習②-結果表（貼付）'!$1:$1,0))&amp;"/"&amp;INDEX('[1]12日_公式練習②-結果表（貼付）'!$A:$Z,MATCH($B21,'[1]12日_公式練習②-結果表（貼付）'!$B:$B,0),MATCH("Laps",'[1]12日_公式練習②-結果表（貼付）'!$1:$1,0)),"")))</f>
        <v>2/10</v>
      </c>
      <c r="M21" s="40"/>
      <c r="N21" s="4"/>
      <c r="O21" s="4"/>
      <c r="P21" s="5" t="str">
        <f>IF(IFERROR(INDEX('[1]12日_公式練習②-結果表（貼付）'!$A:$Z,MATCH($B21,'[1]12日_公式練習②-結果表（貼付）'!$B:$B,0),MATCH(P$11,'[1]12日_公式練習②-結果表（貼付）'!$1:$1,0)),"")=0,"",IFERROR(INDEX('[1]12日_公式練習②-結果表（貼付）'!$A:$Z,MATCH($B21,'[1]12日_公式練習②-結果表（貼付）'!$B:$B,0),MATCH(P$11,'[1]12日_公式練習②-結果表（貼付）'!$1:$1,0)),""))</f>
        <v/>
      </c>
      <c r="Q21" s="5" t="str">
        <f>IF(P21="","",COUNTIF($P$13:P21,"&lt;&gt;"&amp;""))</f>
        <v/>
      </c>
      <c r="R21" s="5" t="str">
        <f>IFERROR(RANK(Q21,$Q$13:$Q$46,1),"")</f>
        <v/>
      </c>
      <c r="S21" s="5" t="str">
        <f>IF(IFERROR(INDEX('[1]12日_公式練習②-結果表（貼付）'!$A:$Z,MATCH($A21,'[1]12日_公式練習②-結果表（貼付）'!$A:$A,0),MATCH(S$11,'[1]12日_公式練習②-結果表（貼付）'!$1:$1,0)),"")=0,"",IFERROR(INDEX('[1]12日_公式練習②-結果表（貼付）'!$A:$Z,MATCH($A21,'[1]12日_公式練習②-結果表（貼付）'!$A:$A,0),MATCH(S$11,'[1]12日_公式練習②-結果表（貼付）'!$1:$1,0)),""))</f>
        <v/>
      </c>
      <c r="T21" s="4"/>
      <c r="U21" s="4"/>
    </row>
    <row r="22" spans="1:21" ht="12.75" customHeight="1" x14ac:dyDescent="0.15">
      <c r="A22" s="39">
        <f>IF(OR('[1]12日_公式練習②-結果表（貼付）'!A11="DNF",'[1]12日_公式練習②-結果表（貼付）'!A11="DNS",'[1]12日_公式練習②-結果表（貼付）'!A11="DQ"),'[1]12日_公式練習②-結果表（貼付）'!A11,IF(MAX('[1]12日_公式練習②-結果表（貼付）'!$A:$A)&gt;A21,A21+1,""))</f>
        <v>10</v>
      </c>
      <c r="B22" s="38">
        <f>IFERROR(INDEX('[1]12日_公式練習②-結果表（貼付）'!A11:$Z$50,MATCH($A22,'[1]12日_公式練習②-結果表（貼付）'!A11:$A$50,0),MATCH('12日_公式練習②-結果表'!B$11,'[1]12日_公式練習②-結果表（貼付）'!$1:$1,0)),"")</f>
        <v>44</v>
      </c>
      <c r="C22" s="37"/>
      <c r="D22" s="36" t="str">
        <f>IFERROR(INDEX('[1]12日_公式練習②-結果表（貼付）'!$A:$Z,MATCH($B22,'[1]12日_公式練習②-結果表（貼付）'!$B:$B,0),MATCH('12日_公式練習②-結果表'!D$11,'[1]12日_公式練習②-結果表（貼付）'!$1:$1,0)),"")</f>
        <v>中村 海斗</v>
      </c>
      <c r="E22" s="35" t="str">
        <f>IFERROR(INDEX('[1]12日_公式練習②-結果表（貼付）'!$A:$Z,MATCH($B22,'[1]12日_公式練習②-結果表（貼付）'!$B:$B,0),MATCH('12日_公式練習②-結果表'!E$11,'[1]12日_公式練習②-結果表（貼付）'!$1:$1,0)),"")</f>
        <v>TONY KART/YAMAHA</v>
      </c>
      <c r="F22" s="34" t="str">
        <f>IFERROR(INDEX('[1]12日_公式練習②-結果表（貼付）'!$A:$Z,MATCH($B22,'[1]12日_公式練習②-結果表（貼付）'!$B:$B,0),MATCH('12日_公式練習②-結果表'!F$11,'[1]12日_公式練習②-結果表（貼付）'!$1:$1,0)),"")</f>
        <v>TEAM NAGAO</v>
      </c>
      <c r="G22" s="33" t="str">
        <f>IFERROR(INDEX('[1]12日_公式練習②-結果表（貼付）'!$A:$Z,MATCH($B22,'[1]12日_公式練習②-結果表（貼付）'!$B:$B,0),MATCH('12日_公式練習②-結果表'!G$11,'[1]12日_公式練習②-結果表（貼付）'!$1:$1,0)),"")</f>
        <v>BS</v>
      </c>
      <c r="H22" s="32">
        <f>IF(A22="DNS","ｽﾀｰﾄ出来ず",IF(A22="DQ","失　格",IFERROR(INDEX('[1]12日_公式練習②-結果表（貼付）'!$A:$Z,MATCH($B22,'[1]12日_公式練習②-結果表（貼付）'!$B:$B,0),MATCH('12日_公式練習②-結果表'!H$11,'[1]12日_公式練習②-結果表（貼付）'!$1:$1,0)),"")))</f>
        <v>55.085999999999999</v>
      </c>
      <c r="I22" s="31" t="str">
        <f>IF(H22&lt;1,"",IF($I$11&gt;H22,"R",""))</f>
        <v/>
      </c>
      <c r="J22" s="30">
        <f>IF(A22="DNS","",IF(A22="DQ","",IFERROR(INDEX('[1]12日_公式練習②-結果表（貼付）'!$A:$Z,MATCH($B22,'[1]12日_公式練習②-結果表（貼付）'!$B:$B,0),MATCH('12日_公式練習②-結果表'!J$11,'[1]12日_公式練習②-結果表（貼付）'!$1:$1,0)),"")))</f>
        <v>0.49199999999999999</v>
      </c>
      <c r="K22" s="30">
        <f>IF(A22="DNS","",IF(A22="DQ","",IFERROR(INDEX('[1]12日_公式練習②-結果表（貼付）'!$A:$Z,MATCH($B22,'[1]12日_公式練習②-結果表（貼付）'!$B:$B,0),MATCH('12日_公式練習②-結果表'!K$11,'[1]12日_公式練習②-結果表（貼付）'!$1:$1,0)),"")))</f>
        <v>7.0000000000000001E-3</v>
      </c>
      <c r="L22" s="29" t="str">
        <f>IF(A22="DNS","",IF(A22="DQ","",IFERROR(INDEX('[1]12日_公式練習②-結果表（貼付）'!$A:$Z,MATCH($B22,'[1]12日_公式練習②-結果表（貼付）'!$B:$B,0),MATCH("In Lap",'[1]12日_公式練習②-結果表（貼付）'!$1:$1,0))&amp;"/"&amp;INDEX('[1]12日_公式練習②-結果表（貼付）'!$A:$Z,MATCH($B22,'[1]12日_公式練習②-結果表（貼付）'!$B:$B,0),MATCH("Laps",'[1]12日_公式練習②-結果表（貼付）'!$1:$1,0)),"")))</f>
        <v>5/9</v>
      </c>
      <c r="M22" s="40"/>
      <c r="N22" s="4"/>
      <c r="O22" s="4"/>
      <c r="P22" s="5" t="str">
        <f>IF(IFERROR(INDEX('[1]12日_公式練習②-結果表（貼付）'!$A:$Z,MATCH($B22,'[1]12日_公式練習②-結果表（貼付）'!$B:$B,0),MATCH(P$11,'[1]12日_公式練習②-結果表（貼付）'!$1:$1,0)),"")=0,"",IFERROR(INDEX('[1]12日_公式練習②-結果表（貼付）'!$A:$Z,MATCH($B22,'[1]12日_公式練習②-結果表（貼付）'!$B:$B,0),MATCH(P$11,'[1]12日_公式練習②-結果表（貼付）'!$1:$1,0)),""))</f>
        <v/>
      </c>
      <c r="Q22" s="5" t="str">
        <f>IF(P22="","",COUNTIF($P$13:P22,"&lt;&gt;"&amp;""))</f>
        <v/>
      </c>
      <c r="R22" s="5" t="str">
        <f>IFERROR(RANK(Q22,$Q$13:$Q$46,1),"")</f>
        <v/>
      </c>
      <c r="S22" s="5" t="str">
        <f>IF(IFERROR(INDEX('[1]12日_公式練習②-結果表（貼付）'!$A:$Z,MATCH($A22,'[1]12日_公式練習②-結果表（貼付）'!$A:$A,0),MATCH(S$11,'[1]12日_公式練習②-結果表（貼付）'!$1:$1,0)),"")=0,"",IFERROR(INDEX('[1]12日_公式練習②-結果表（貼付）'!$A:$Z,MATCH($A22,'[1]12日_公式練習②-結果表（貼付）'!$A:$A,0),MATCH(S$11,'[1]12日_公式練習②-結果表（貼付）'!$1:$1,0)),""))</f>
        <v/>
      </c>
      <c r="T22" s="4"/>
      <c r="U22" s="4"/>
    </row>
    <row r="23" spans="1:21" ht="12.75" customHeight="1" x14ac:dyDescent="0.15">
      <c r="A23" s="39">
        <f>IF(OR('[1]12日_公式練習②-結果表（貼付）'!A12="DNF",'[1]12日_公式練習②-結果表（貼付）'!A12="DNS",'[1]12日_公式練習②-結果表（貼付）'!A12="DQ"),'[1]12日_公式練習②-結果表（貼付）'!A12,IF(MAX('[1]12日_公式練習②-結果表（貼付）'!$A:$A)&gt;A22,A22+1,""))</f>
        <v>11</v>
      </c>
      <c r="B23" s="38">
        <f>IFERROR(INDEX('[1]12日_公式練習②-結果表（貼付）'!A12:$Z$50,MATCH($A23,'[1]12日_公式練習②-結果表（貼付）'!A12:$A$50,0),MATCH('12日_公式練習②-結果表'!B$11,'[1]12日_公式練習②-結果表（貼付）'!$1:$1,0)),"")</f>
        <v>13</v>
      </c>
      <c r="C23" s="37"/>
      <c r="D23" s="36" t="str">
        <f>IFERROR(INDEX('[1]12日_公式練習②-結果表（貼付）'!$A:$Z,MATCH($B23,'[1]12日_公式練習②-結果表（貼付）'!$B:$B,0),MATCH('12日_公式練習②-結果表'!D$11,'[1]12日_公式練習②-結果表（貼付）'!$1:$1,0)),"")</f>
        <v>向田 一聡</v>
      </c>
      <c r="E23" s="35" t="str">
        <f>IFERROR(INDEX('[1]12日_公式練習②-結果表（貼付）'!$A:$Z,MATCH($B23,'[1]12日_公式練習②-結果表（貼付）'!$B:$B,0),MATCH('12日_公式練習②-結果表'!E$11,'[1]12日_公式練習②-結果表（貼付）'!$1:$1,0)),"")</f>
        <v>KOSMIC/YAMAHA</v>
      </c>
      <c r="F23" s="34" t="str">
        <f>IFERROR(INDEX('[1]12日_公式練習②-結果表（貼付）'!$A:$Z,MATCH($B23,'[1]12日_公式練習②-結果表（貼付）'!$B:$B,0),MATCH('12日_公式練習②-結果表'!F$11,'[1]12日_公式練習②-結果表（貼付）'!$1:$1,0)),"")</f>
        <v>SLT.RT    ANT</v>
      </c>
      <c r="G23" s="33" t="str">
        <f>IFERROR(INDEX('[1]12日_公式練習②-結果表（貼付）'!$A:$Z,MATCH($B23,'[1]12日_公式練習②-結果表（貼付）'!$B:$B,0),MATCH('12日_公式練習②-結果表'!G$11,'[1]12日_公式練習②-結果表（貼付）'!$1:$1,0)),"")</f>
        <v>BS</v>
      </c>
      <c r="H23" s="32">
        <f>IF(A23="DNS","ｽﾀｰﾄ出来ず",IF(A23="DQ","失　格",IFERROR(INDEX('[1]12日_公式練習②-結果表（貼付）'!$A:$Z,MATCH($B23,'[1]12日_公式練習②-結果表（貼付）'!$B:$B,0),MATCH('12日_公式練習②-結果表'!H$11,'[1]12日_公式練習②-結果表（貼付）'!$1:$1,0)),"")))</f>
        <v>55.140999999999998</v>
      </c>
      <c r="I23" s="31" t="str">
        <f>IF(H23&lt;1,"",IF($I$11&gt;H23,"R",""))</f>
        <v/>
      </c>
      <c r="J23" s="30">
        <f>IF(A23="DNS","",IF(A23="DQ","",IFERROR(INDEX('[1]12日_公式練習②-結果表（貼付）'!$A:$Z,MATCH($B23,'[1]12日_公式練習②-結果表（貼付）'!$B:$B,0),MATCH('12日_公式練習②-結果表'!J$11,'[1]12日_公式練習②-結果表（貼付）'!$1:$1,0)),"")))</f>
        <v>0.54700000000000004</v>
      </c>
      <c r="K23" s="30">
        <f>IF(A23="DNS","",IF(A23="DQ","",IFERROR(INDEX('[1]12日_公式練習②-結果表（貼付）'!$A:$Z,MATCH($B23,'[1]12日_公式練習②-結果表（貼付）'!$B:$B,0),MATCH('12日_公式練習②-結果表'!K$11,'[1]12日_公式練習②-結果表（貼付）'!$1:$1,0)),"")))</f>
        <v>5.5E-2</v>
      </c>
      <c r="L23" s="29" t="str">
        <f>IF(A23="DNS","",IF(A23="DQ","",IFERROR(INDEX('[1]12日_公式練習②-結果表（貼付）'!$A:$Z,MATCH($B23,'[1]12日_公式練習②-結果表（貼付）'!$B:$B,0),MATCH("In Lap",'[1]12日_公式練習②-結果表（貼付）'!$1:$1,0))&amp;"/"&amp;INDEX('[1]12日_公式練習②-結果表（貼付）'!$A:$Z,MATCH($B23,'[1]12日_公式練習②-結果表（貼付）'!$B:$B,0),MATCH("Laps",'[1]12日_公式練習②-結果表（貼付）'!$1:$1,0)),"")))</f>
        <v>2/10</v>
      </c>
      <c r="M23" s="40"/>
      <c r="N23" s="4"/>
      <c r="O23" s="4"/>
      <c r="P23" s="5" t="str">
        <f>IF(IFERROR(INDEX('[1]12日_公式練習②-結果表（貼付）'!$A:$Z,MATCH($B23,'[1]12日_公式練習②-結果表（貼付）'!$B:$B,0),MATCH(P$11,'[1]12日_公式練習②-結果表（貼付）'!$1:$1,0)),"")=0,"",IFERROR(INDEX('[1]12日_公式練習②-結果表（貼付）'!$A:$Z,MATCH($B23,'[1]12日_公式練習②-結果表（貼付）'!$B:$B,0),MATCH(P$11,'[1]12日_公式練習②-結果表（貼付）'!$1:$1,0)),""))</f>
        <v/>
      </c>
      <c r="Q23" s="5" t="str">
        <f>IF(P23="","",COUNTIF($P$13:P23,"&lt;&gt;"&amp;""))</f>
        <v/>
      </c>
      <c r="R23" s="5" t="str">
        <f>IFERROR(RANK(Q23,$Q$13:$Q$46,1),"")</f>
        <v/>
      </c>
      <c r="S23" s="5" t="str">
        <f>IF(IFERROR(INDEX('[1]12日_公式練習②-結果表（貼付）'!$A:$Z,MATCH($A23,'[1]12日_公式練習②-結果表（貼付）'!$A:$A,0),MATCH(S$11,'[1]12日_公式練習②-結果表（貼付）'!$1:$1,0)),"")=0,"",IFERROR(INDEX('[1]12日_公式練習②-結果表（貼付）'!$A:$Z,MATCH($A23,'[1]12日_公式練習②-結果表（貼付）'!$A:$A,0),MATCH(S$11,'[1]12日_公式練習②-結果表（貼付）'!$1:$1,0)),""))</f>
        <v/>
      </c>
      <c r="T23" s="4"/>
      <c r="U23" s="4"/>
    </row>
    <row r="24" spans="1:21" ht="12.75" customHeight="1" x14ac:dyDescent="0.15">
      <c r="A24" s="39">
        <f>IF(OR('[1]12日_公式練習②-結果表（貼付）'!A13="DNF",'[1]12日_公式練習②-結果表（貼付）'!A13="DNS",'[1]12日_公式練習②-結果表（貼付）'!A13="DQ"),'[1]12日_公式練習②-結果表（貼付）'!A13,IF(MAX('[1]12日_公式練習②-結果表（貼付）'!$A:$A)&gt;A23,A23+1,""))</f>
        <v>12</v>
      </c>
      <c r="B24" s="38">
        <f>IFERROR(INDEX('[1]12日_公式練習②-結果表（貼付）'!A13:$Z$50,MATCH($A24,'[1]12日_公式練習②-結果表（貼付）'!A13:$A$50,0),MATCH('12日_公式練習②-結果表'!B$11,'[1]12日_公式練習②-結果表（貼付）'!$1:$1,0)),"")</f>
        <v>10</v>
      </c>
      <c r="C24" s="37"/>
      <c r="D24" s="36" t="str">
        <f>IFERROR(INDEX('[1]12日_公式練習②-結果表（貼付）'!$A:$Z,MATCH($B24,'[1]12日_公式練習②-結果表（貼付）'!$B:$B,0),MATCH('12日_公式練習②-結果表'!D$11,'[1]12日_公式練習②-結果表（貼付）'!$1:$1,0)),"")</f>
        <v>大越 武</v>
      </c>
      <c r="E24" s="35" t="str">
        <f>IFERROR(INDEX('[1]12日_公式練習②-結果表（貼付）'!$A:$Z,MATCH($B24,'[1]12日_公式練習②-結果表（貼付）'!$B:$B,0),MATCH('12日_公式練習②-結果表'!E$11,'[1]12日_公式練習②-結果表（貼付）'!$1:$1,0)),"")</f>
        <v>TONY KART/YAMAHA</v>
      </c>
      <c r="F24" s="34" t="str">
        <f>IFERROR(INDEX('[1]12日_公式練習②-結果表（貼付）'!$A:$Z,MATCH($B24,'[1]12日_公式練習②-結果表（貼付）'!$B:$B,0),MATCH('12日_公式練習②-結果表'!F$11,'[1]12日_公式練習②-結果表（貼付）'!$1:$1,0)),"")</f>
        <v>BEMAX RACING</v>
      </c>
      <c r="G24" s="33" t="str">
        <f>IFERROR(INDEX('[1]12日_公式練習②-結果表（貼付）'!$A:$Z,MATCH($B24,'[1]12日_公式練習②-結果表（貼付）'!$B:$B,0),MATCH('12日_公式練習②-結果表'!G$11,'[1]12日_公式練習②-結果表（貼付）'!$1:$1,0)),"")</f>
        <v>BS</v>
      </c>
      <c r="H24" s="32">
        <f>IF(A24="DNS","ｽﾀｰﾄ出来ず",IF(A24="DQ","失　格",IFERROR(INDEX('[1]12日_公式練習②-結果表（貼付）'!$A:$Z,MATCH($B24,'[1]12日_公式練習②-結果表（貼付）'!$B:$B,0),MATCH('12日_公式練習②-結果表'!H$11,'[1]12日_公式練習②-結果表（貼付）'!$1:$1,0)),"")))</f>
        <v>55.192999999999998</v>
      </c>
      <c r="I24" s="31" t="str">
        <f>IF(H24&lt;1,"",IF($I$11&gt;H24,"R",""))</f>
        <v/>
      </c>
      <c r="J24" s="30">
        <f>IF(A24="DNS","",IF(A24="DQ","",IFERROR(INDEX('[1]12日_公式練習②-結果表（貼付）'!$A:$Z,MATCH($B24,'[1]12日_公式練習②-結果表（貼付）'!$B:$B,0),MATCH('12日_公式練習②-結果表'!J$11,'[1]12日_公式練習②-結果表（貼付）'!$1:$1,0)),"")))</f>
        <v>0.59899999999999998</v>
      </c>
      <c r="K24" s="30">
        <f>IF(A24="DNS","",IF(A24="DQ","",IFERROR(INDEX('[1]12日_公式練習②-結果表（貼付）'!$A:$Z,MATCH($B24,'[1]12日_公式練習②-結果表（貼付）'!$B:$B,0),MATCH('12日_公式練習②-結果表'!K$11,'[1]12日_公式練習②-結果表（貼付）'!$1:$1,0)),"")))</f>
        <v>5.1999999999999998E-2</v>
      </c>
      <c r="L24" s="29" t="str">
        <f>IF(A24="DNS","",IF(A24="DQ","",IFERROR(INDEX('[1]12日_公式練習②-結果表（貼付）'!$A:$Z,MATCH($B24,'[1]12日_公式練習②-結果表（貼付）'!$B:$B,0),MATCH("In Lap",'[1]12日_公式練習②-結果表（貼付）'!$1:$1,0))&amp;"/"&amp;INDEX('[1]12日_公式練習②-結果表（貼付）'!$A:$Z,MATCH($B24,'[1]12日_公式練習②-結果表（貼付）'!$B:$B,0),MATCH("Laps",'[1]12日_公式練習②-結果表（貼付）'!$1:$1,0)),"")))</f>
        <v>9/10</v>
      </c>
      <c r="M24" s="40"/>
      <c r="N24" s="4"/>
      <c r="O24" s="4"/>
      <c r="P24" s="5" t="str">
        <f>IF(IFERROR(INDEX('[1]12日_公式練習②-結果表（貼付）'!$A:$Z,MATCH($B24,'[1]12日_公式練習②-結果表（貼付）'!$B:$B,0),MATCH(P$11,'[1]12日_公式練習②-結果表（貼付）'!$1:$1,0)),"")=0,"",IFERROR(INDEX('[1]12日_公式練習②-結果表（貼付）'!$A:$Z,MATCH($B24,'[1]12日_公式練習②-結果表（貼付）'!$B:$B,0),MATCH(P$11,'[1]12日_公式練習②-結果表（貼付）'!$1:$1,0)),""))</f>
        <v/>
      </c>
      <c r="Q24" s="5" t="str">
        <f>IF(P24="","",COUNTIF($P$13:P24,"&lt;&gt;"&amp;""))</f>
        <v/>
      </c>
      <c r="R24" s="5" t="str">
        <f>IFERROR(RANK(Q24,$Q$13:$Q$46,1),"")</f>
        <v/>
      </c>
      <c r="S24" s="5" t="str">
        <f>IF(IFERROR(INDEX('[1]12日_公式練習②-結果表（貼付）'!$A:$Z,MATCH($A24,'[1]12日_公式練習②-結果表（貼付）'!$A:$A,0),MATCH(S$11,'[1]12日_公式練習②-結果表（貼付）'!$1:$1,0)),"")=0,"",IFERROR(INDEX('[1]12日_公式練習②-結果表（貼付）'!$A:$Z,MATCH($A24,'[1]12日_公式練習②-結果表（貼付）'!$A:$A,0),MATCH(S$11,'[1]12日_公式練習②-結果表（貼付）'!$1:$1,0)),""))</f>
        <v/>
      </c>
      <c r="T24" s="4"/>
      <c r="U24" s="4"/>
    </row>
    <row r="25" spans="1:21" ht="12.75" customHeight="1" x14ac:dyDescent="0.15">
      <c r="A25" s="39">
        <f>IF(OR('[1]12日_公式練習②-結果表（貼付）'!A14="DNF",'[1]12日_公式練習②-結果表（貼付）'!A14="DNS",'[1]12日_公式練習②-結果表（貼付）'!A14="DQ"),'[1]12日_公式練習②-結果表（貼付）'!A14,IF(MAX('[1]12日_公式練習②-結果表（貼付）'!$A:$A)&gt;A24,A24+1,""))</f>
        <v>13</v>
      </c>
      <c r="B25" s="38">
        <f>IFERROR(INDEX('[1]12日_公式練習②-結果表（貼付）'!A14:$Z$50,MATCH($A25,'[1]12日_公式練習②-結果表（貼付）'!A14:$A$50,0),MATCH('12日_公式練習②-結果表'!B$11,'[1]12日_公式練習②-結果表（貼付）'!$1:$1,0)),"")</f>
        <v>96</v>
      </c>
      <c r="C25" s="37"/>
      <c r="D25" s="36" t="str">
        <f>IFERROR(INDEX('[1]12日_公式練習②-結果表（貼付）'!$A:$Z,MATCH($B25,'[1]12日_公式練習②-結果表（貼付）'!$B:$B,0),MATCH('12日_公式練習②-結果表'!D$11,'[1]12日_公式練習②-結果表（貼付）'!$1:$1,0)),"")</f>
        <v>大野 弘志</v>
      </c>
      <c r="E25" s="35" t="str">
        <f>IFERROR(INDEX('[1]12日_公式練習②-結果表（貼付）'!$A:$Z,MATCH($B25,'[1]12日_公式練習②-結果表（貼付）'!$B:$B,0),MATCH('12日_公式練習②-結果表'!E$11,'[1]12日_公式練習②-結果表（貼付）'!$1:$1,0)),"")</f>
        <v>EXPRIT/YAMAHA</v>
      </c>
      <c r="F25" s="34" t="str">
        <f>IFERROR(INDEX('[1]12日_公式練習②-結果表（貼付）'!$A:$Z,MATCH($B25,'[1]12日_公式練習②-結果表（貼付）'!$B:$B,0),MATCH('12日_公式練習②-結果表'!F$11,'[1]12日_公式練習②-結果表（貼付）'!$1:$1,0)),"")</f>
        <v>SLT.RT/Team BONJIN</v>
      </c>
      <c r="G25" s="33" t="str">
        <f>IFERROR(INDEX('[1]12日_公式練習②-結果表（貼付）'!$A:$Z,MATCH($B25,'[1]12日_公式練習②-結果表（貼付）'!$B:$B,0),MATCH('12日_公式練習②-結果表'!G$11,'[1]12日_公式練習②-結果表（貼付）'!$1:$1,0)),"")</f>
        <v>BS</v>
      </c>
      <c r="H25" s="32">
        <f>IF(A25="DNS","ｽﾀｰﾄ出来ず",IF(A25="DQ","失　格",IFERROR(INDEX('[1]12日_公式練習②-結果表（貼付）'!$A:$Z,MATCH($B25,'[1]12日_公式練習②-結果表（貼付）'!$B:$B,0),MATCH('12日_公式練習②-結果表'!H$11,'[1]12日_公式練習②-結果表（貼付）'!$1:$1,0)),"")))</f>
        <v>55.27</v>
      </c>
      <c r="I25" s="31" t="str">
        <f>IF(H25&lt;1,"",IF($I$11&gt;H25,"R",""))</f>
        <v/>
      </c>
      <c r="J25" s="30">
        <f>IF(A25="DNS","",IF(A25="DQ","",IFERROR(INDEX('[1]12日_公式練習②-結果表（貼付）'!$A:$Z,MATCH($B25,'[1]12日_公式練習②-結果表（貼付）'!$B:$B,0),MATCH('12日_公式練習②-結果表'!J$11,'[1]12日_公式練習②-結果表（貼付）'!$1:$1,0)),"")))</f>
        <v>0.67600000000000005</v>
      </c>
      <c r="K25" s="30">
        <f>IF(A25="DNS","",IF(A25="DQ","",IFERROR(INDEX('[1]12日_公式練習②-結果表（貼付）'!$A:$Z,MATCH($B25,'[1]12日_公式練習②-結果表（貼付）'!$B:$B,0),MATCH('12日_公式練習②-結果表'!K$11,'[1]12日_公式練習②-結果表（貼付）'!$1:$1,0)),"")))</f>
        <v>7.6999999999999999E-2</v>
      </c>
      <c r="L25" s="29" t="str">
        <f>IF(A25="DNS","",IF(A25="DQ","",IFERROR(INDEX('[1]12日_公式練習②-結果表（貼付）'!$A:$Z,MATCH($B25,'[1]12日_公式練習②-結果表（貼付）'!$B:$B,0),MATCH("In Lap",'[1]12日_公式練習②-結果表（貼付）'!$1:$1,0))&amp;"/"&amp;INDEX('[1]12日_公式練習②-結果表（貼付）'!$A:$Z,MATCH($B25,'[1]12日_公式練習②-結果表（貼付）'!$B:$B,0),MATCH("Laps",'[1]12日_公式練習②-結果表（貼付）'!$1:$1,0)),"")))</f>
        <v>5/10</v>
      </c>
      <c r="M25" s="40"/>
      <c r="N25" s="4"/>
      <c r="O25" s="4"/>
      <c r="P25" s="5" t="str">
        <f>IF(IFERROR(INDEX('[1]12日_公式練習②-結果表（貼付）'!$A:$Z,MATCH($B25,'[1]12日_公式練習②-結果表（貼付）'!$B:$B,0),MATCH(P$11,'[1]12日_公式練習②-結果表（貼付）'!$1:$1,0)),"")=0,"",IFERROR(INDEX('[1]12日_公式練習②-結果表（貼付）'!$A:$Z,MATCH($B25,'[1]12日_公式練習②-結果表（貼付）'!$B:$B,0),MATCH(P$11,'[1]12日_公式練習②-結果表（貼付）'!$1:$1,0)),""))</f>
        <v/>
      </c>
      <c r="Q25" s="5" t="str">
        <f>IF(P25="","",COUNTIF($P$13:P25,"&lt;&gt;"&amp;""))</f>
        <v/>
      </c>
      <c r="R25" s="5" t="str">
        <f>IFERROR(RANK(Q25,$Q$13:$Q$46,1),"")</f>
        <v/>
      </c>
      <c r="S25" s="5" t="str">
        <f>IF(IFERROR(INDEX('[1]12日_公式練習②-結果表（貼付）'!$A:$Z,MATCH($A25,'[1]12日_公式練習②-結果表（貼付）'!$A:$A,0),MATCH(S$11,'[1]12日_公式練習②-結果表（貼付）'!$1:$1,0)),"")=0,"",IFERROR(INDEX('[1]12日_公式練習②-結果表（貼付）'!$A:$Z,MATCH($A25,'[1]12日_公式練習②-結果表（貼付）'!$A:$A,0),MATCH(S$11,'[1]12日_公式練習②-結果表（貼付）'!$1:$1,0)),""))</f>
        <v/>
      </c>
      <c r="T25" s="4"/>
      <c r="U25" s="4"/>
    </row>
    <row r="26" spans="1:21" ht="12.75" customHeight="1" x14ac:dyDescent="0.15">
      <c r="A26" s="39">
        <f>IF(OR('[1]12日_公式練習②-結果表（貼付）'!A15="DNF",'[1]12日_公式練習②-結果表（貼付）'!A15="DNS",'[1]12日_公式練習②-結果表（貼付）'!A15="DQ"),'[1]12日_公式練習②-結果表（貼付）'!A15,IF(MAX('[1]12日_公式練習②-結果表（貼付）'!$A:$A)&gt;A25,A25+1,""))</f>
        <v>14</v>
      </c>
      <c r="B26" s="38">
        <f>IFERROR(INDEX('[1]12日_公式練習②-結果表（貼付）'!A15:$Z$50,MATCH($A26,'[1]12日_公式練習②-結果表（貼付）'!A15:$A$50,0),MATCH('12日_公式練習②-結果表'!B$11,'[1]12日_公式練習②-結果表（貼付）'!$1:$1,0)),"")</f>
        <v>71</v>
      </c>
      <c r="C26" s="37"/>
      <c r="D26" s="36" t="str">
        <f>IFERROR(INDEX('[1]12日_公式練習②-結果表（貼付）'!$A:$Z,MATCH($B26,'[1]12日_公式練習②-結果表（貼付）'!$B:$B,0),MATCH('12日_公式練習②-結果表'!D$11,'[1]12日_公式練習②-結果表（貼付）'!$1:$1,0)),"")</f>
        <v>上田 優季</v>
      </c>
      <c r="E26" s="35" t="str">
        <f>IFERROR(INDEX('[1]12日_公式練習②-結果表（貼付）'!$A:$Z,MATCH($B26,'[1]12日_公式練習②-結果表（貼付）'!$B:$B,0),MATCH('12日_公式練習②-結果表'!E$11,'[1]12日_公式練習②-結果表（貼付）'!$1:$1,0)),"")</f>
        <v>CL/YAMAHA</v>
      </c>
      <c r="F26" s="34" t="str">
        <f>IFERROR(INDEX('[1]12日_公式練習②-結果表（貼付）'!$A:$Z,MATCH($B26,'[1]12日_公式練習②-結果表（貼付）'!$B:$B,0),MATCH('12日_公式練習②-結果表'!F$11,'[1]12日_公式練習②-結果表（貼付）'!$1:$1,0)),"")</f>
        <v>カートガレージクラッシュメイト</v>
      </c>
      <c r="G26" s="33" t="str">
        <f>IFERROR(INDEX('[1]12日_公式練習②-結果表（貼付）'!$A:$Z,MATCH($B26,'[1]12日_公式練習②-結果表（貼付）'!$B:$B,0),MATCH('12日_公式練習②-結果表'!G$11,'[1]12日_公式練習②-結果表（貼付）'!$1:$1,0)),"")</f>
        <v>BS</v>
      </c>
      <c r="H26" s="32">
        <f>IF(A26="DNS","ｽﾀｰﾄ出来ず",IF(A26="DQ","失　格",IFERROR(INDEX('[1]12日_公式練習②-結果表（貼付）'!$A:$Z,MATCH($B26,'[1]12日_公式練習②-結果表（貼付）'!$B:$B,0),MATCH('12日_公式練習②-結果表'!H$11,'[1]12日_公式練習②-結果表（貼付）'!$1:$1,0)),"")))</f>
        <v>55.396000000000001</v>
      </c>
      <c r="I26" s="31" t="str">
        <f>IF(H26&lt;1,"",IF($I$11&gt;H26,"R",""))</f>
        <v/>
      </c>
      <c r="J26" s="30">
        <f>IF(A26="DNS","",IF(A26="DQ","",IFERROR(INDEX('[1]12日_公式練習②-結果表（貼付）'!$A:$Z,MATCH($B26,'[1]12日_公式練習②-結果表（貼付）'!$B:$B,0),MATCH('12日_公式練習②-結果表'!J$11,'[1]12日_公式練習②-結果表（貼付）'!$1:$1,0)),"")))</f>
        <v>0.80200000000000005</v>
      </c>
      <c r="K26" s="30">
        <f>IF(A26="DNS","",IF(A26="DQ","",IFERROR(INDEX('[1]12日_公式練習②-結果表（貼付）'!$A:$Z,MATCH($B26,'[1]12日_公式練習②-結果表（貼付）'!$B:$B,0),MATCH('12日_公式練習②-結果表'!K$11,'[1]12日_公式練習②-結果表（貼付）'!$1:$1,0)),"")))</f>
        <v>0.126</v>
      </c>
      <c r="L26" s="29" t="str">
        <f>IF(A26="DNS","",IF(A26="DQ","",IFERROR(INDEX('[1]12日_公式練習②-結果表（貼付）'!$A:$Z,MATCH($B26,'[1]12日_公式練習②-結果表（貼付）'!$B:$B,0),MATCH("In Lap",'[1]12日_公式練習②-結果表（貼付）'!$1:$1,0))&amp;"/"&amp;INDEX('[1]12日_公式練習②-結果表（貼付）'!$A:$Z,MATCH($B26,'[1]12日_公式練習②-結果表（貼付）'!$B:$B,0),MATCH("Laps",'[1]12日_公式練習②-結果表（貼付）'!$1:$1,0)),"")))</f>
        <v>6/8</v>
      </c>
      <c r="M26" s="40"/>
      <c r="N26" s="4"/>
      <c r="O26" s="4"/>
      <c r="P26" s="5" t="str">
        <f>IF(IFERROR(INDEX('[1]12日_公式練習②-結果表（貼付）'!$A:$Z,MATCH($B26,'[1]12日_公式練習②-結果表（貼付）'!$B:$B,0),MATCH(P$11,'[1]12日_公式練習②-結果表（貼付）'!$1:$1,0)),"")=0,"",IFERROR(INDEX('[1]12日_公式練習②-結果表（貼付）'!$A:$Z,MATCH($B26,'[1]12日_公式練習②-結果表（貼付）'!$B:$B,0),MATCH(P$11,'[1]12日_公式練習②-結果表（貼付）'!$1:$1,0)),""))</f>
        <v/>
      </c>
      <c r="Q26" s="5" t="str">
        <f>IF(P26="","",COUNTIF($P$13:P26,"&lt;&gt;"&amp;""))</f>
        <v/>
      </c>
      <c r="R26" s="5" t="str">
        <f>IFERROR(RANK(Q26,$Q$13:$Q$46,1),"")</f>
        <v/>
      </c>
      <c r="S26" s="5" t="str">
        <f>IF(IFERROR(INDEX('[1]12日_公式練習②-結果表（貼付）'!$A:$Z,MATCH($A26,'[1]12日_公式練習②-結果表（貼付）'!$A:$A,0),MATCH(S$11,'[1]12日_公式練習②-結果表（貼付）'!$1:$1,0)),"")=0,"",IFERROR(INDEX('[1]12日_公式練習②-結果表（貼付）'!$A:$Z,MATCH($A26,'[1]12日_公式練習②-結果表（貼付）'!$A:$A,0),MATCH(S$11,'[1]12日_公式練習②-結果表（貼付）'!$1:$1,0)),""))</f>
        <v/>
      </c>
      <c r="T26" s="4"/>
      <c r="U26" s="4"/>
    </row>
    <row r="27" spans="1:21" ht="12.75" customHeight="1" x14ac:dyDescent="0.15">
      <c r="A27" s="39">
        <f>IF(OR('[1]12日_公式練習②-結果表（貼付）'!A16="DNF",'[1]12日_公式練習②-結果表（貼付）'!A16="DNS",'[1]12日_公式練習②-結果表（貼付）'!A16="DQ"),'[1]12日_公式練習②-結果表（貼付）'!A16,IF(MAX('[1]12日_公式練習②-結果表（貼付）'!$A:$A)&gt;A26,A26+1,""))</f>
        <v>15</v>
      </c>
      <c r="B27" s="38">
        <f>IFERROR(INDEX('[1]12日_公式練習②-結果表（貼付）'!A16:$Z$50,MATCH($A27,'[1]12日_公式練習②-結果表（貼付）'!A16:$A$50,0),MATCH('12日_公式練習②-結果表'!B$11,'[1]12日_公式練習②-結果表（貼付）'!$1:$1,0)),"")</f>
        <v>58</v>
      </c>
      <c r="C27" s="37"/>
      <c r="D27" s="36" t="str">
        <f>IFERROR(INDEX('[1]12日_公式練習②-結果表（貼付）'!$A:$Z,MATCH($B27,'[1]12日_公式練習②-結果表（貼付）'!$B:$B,0),MATCH('12日_公式練習②-結果表'!D$11,'[1]12日_公式練習②-結果表（貼付）'!$1:$1,0)),"")</f>
        <v>江崎 昭彦</v>
      </c>
      <c r="E27" s="35" t="str">
        <f>IFERROR(INDEX('[1]12日_公式練習②-結果表（貼付）'!$A:$Z,MATCH($B27,'[1]12日_公式練習②-結果表（貼付）'!$B:$B,0),MATCH('12日_公式練習②-結果表'!E$11,'[1]12日_公式練習②-結果表（貼付）'!$1:$1,0)),"")</f>
        <v>KOSMIC/YAMAHA</v>
      </c>
      <c r="F27" s="34" t="str">
        <f>IFERROR(INDEX('[1]12日_公式練習②-結果表（貼付）'!$A:$Z,MATCH($B27,'[1]12日_公式練習②-結果表（貼付）'!$B:$B,0),MATCH('12日_公式練習②-結果表'!F$11,'[1]12日_公式練習②-結果表（貼付）'!$1:$1,0)),"")</f>
        <v>Ash</v>
      </c>
      <c r="G27" s="33" t="str">
        <f>IFERROR(INDEX('[1]12日_公式練習②-結果表（貼付）'!$A:$Z,MATCH($B27,'[1]12日_公式練習②-結果表（貼付）'!$B:$B,0),MATCH('12日_公式練習②-結果表'!G$11,'[1]12日_公式練習②-結果表（貼付）'!$1:$1,0)),"")</f>
        <v>BS</v>
      </c>
      <c r="H27" s="32">
        <f>IF(A27="DNS","ｽﾀｰﾄ出来ず",IF(A27="DQ","失　格",IFERROR(INDEX('[1]12日_公式練習②-結果表（貼付）'!$A:$Z,MATCH($B27,'[1]12日_公式練習②-結果表（貼付）'!$B:$B,0),MATCH('12日_公式練習②-結果表'!H$11,'[1]12日_公式練習②-結果表（貼付）'!$1:$1,0)),"")))</f>
        <v>55.587000000000003</v>
      </c>
      <c r="I27" s="31" t="str">
        <f>IF(H27&lt;1,"",IF($I$11&gt;H27,"R",""))</f>
        <v/>
      </c>
      <c r="J27" s="30">
        <f>IF(A27="DNS","",IF(A27="DQ","",IFERROR(INDEX('[1]12日_公式練習②-結果表（貼付）'!$A:$Z,MATCH($B27,'[1]12日_公式練習②-結果表（貼付）'!$B:$B,0),MATCH('12日_公式練習②-結果表'!J$11,'[1]12日_公式練習②-結果表（貼付）'!$1:$1,0)),"")))</f>
        <v>0.99299999999999999</v>
      </c>
      <c r="K27" s="30">
        <f>IF(A27="DNS","",IF(A27="DQ","",IFERROR(INDEX('[1]12日_公式練習②-結果表（貼付）'!$A:$Z,MATCH($B27,'[1]12日_公式練習②-結果表（貼付）'!$B:$B,0),MATCH('12日_公式練習②-結果表'!K$11,'[1]12日_公式練習②-結果表（貼付）'!$1:$1,0)),"")))</f>
        <v>0.191</v>
      </c>
      <c r="L27" s="29" t="str">
        <f>IF(A27="DNS","",IF(A27="DQ","",IFERROR(INDEX('[1]12日_公式練習②-結果表（貼付）'!$A:$Z,MATCH($B27,'[1]12日_公式練習②-結果表（貼付）'!$B:$B,0),MATCH("In Lap",'[1]12日_公式練習②-結果表（貼付）'!$1:$1,0))&amp;"/"&amp;INDEX('[1]12日_公式練習②-結果表（貼付）'!$A:$Z,MATCH($B27,'[1]12日_公式練習②-結果表（貼付）'!$B:$B,0),MATCH("Laps",'[1]12日_公式練習②-結果表（貼付）'!$1:$1,0)),"")))</f>
        <v>10/10</v>
      </c>
      <c r="M27" s="40"/>
      <c r="N27" s="4"/>
      <c r="O27" s="4"/>
      <c r="P27" s="5" t="str">
        <f>IF(IFERROR(INDEX('[1]12日_公式練習②-結果表（貼付）'!$A:$Z,MATCH($B27,'[1]12日_公式練習②-結果表（貼付）'!$B:$B,0),MATCH(P$11,'[1]12日_公式練習②-結果表（貼付）'!$1:$1,0)),"")=0,"",IFERROR(INDEX('[1]12日_公式練習②-結果表（貼付）'!$A:$Z,MATCH($B27,'[1]12日_公式練習②-結果表（貼付）'!$B:$B,0),MATCH(P$11,'[1]12日_公式練習②-結果表（貼付）'!$1:$1,0)),""))</f>
        <v/>
      </c>
      <c r="Q27" s="5" t="str">
        <f>IF(P27="","",COUNTIF($P$13:P27,"&lt;&gt;"&amp;""))</f>
        <v/>
      </c>
      <c r="R27" s="5" t="str">
        <f>IFERROR(RANK(Q27,$Q$13:$Q$46,1),"")</f>
        <v/>
      </c>
      <c r="S27" s="5" t="str">
        <f>IF(IFERROR(INDEX('[1]12日_公式練習②-結果表（貼付）'!$A:$Z,MATCH($A27,'[1]12日_公式練習②-結果表（貼付）'!$A:$A,0),MATCH(S$11,'[1]12日_公式練習②-結果表（貼付）'!$1:$1,0)),"")=0,"",IFERROR(INDEX('[1]12日_公式練習②-結果表（貼付）'!$A:$Z,MATCH($A27,'[1]12日_公式練習②-結果表（貼付）'!$A:$A,0),MATCH(S$11,'[1]12日_公式練習②-結果表（貼付）'!$1:$1,0)),""))</f>
        <v/>
      </c>
      <c r="T27" s="4"/>
      <c r="U27" s="4"/>
    </row>
    <row r="28" spans="1:21" ht="12.75" customHeight="1" x14ac:dyDescent="0.15">
      <c r="A28" s="39">
        <f>IF(OR('[1]12日_公式練習②-結果表（貼付）'!A17="DNF",'[1]12日_公式練習②-結果表（貼付）'!A17="DNS",'[1]12日_公式練習②-結果表（貼付）'!A17="DQ"),'[1]12日_公式練習②-結果表（貼付）'!A17,IF(MAX('[1]12日_公式練習②-結果表（貼付）'!$A:$A)&gt;A27,A27+1,""))</f>
        <v>16</v>
      </c>
      <c r="B28" s="38">
        <f>IFERROR(INDEX('[1]12日_公式練習②-結果表（貼付）'!A17:$Z$50,MATCH($A28,'[1]12日_公式練習②-結果表（貼付）'!A17:$A$50,0),MATCH('12日_公式練習②-結果表'!B$11,'[1]12日_公式練習②-結果表（貼付）'!$1:$1,0)),"")</f>
        <v>72</v>
      </c>
      <c r="C28" s="37"/>
      <c r="D28" s="36" t="str">
        <f>IFERROR(INDEX('[1]12日_公式練習②-結果表（貼付）'!$A:$Z,MATCH($B28,'[1]12日_公式練習②-結果表（貼付）'!$B:$B,0),MATCH('12日_公式練習②-結果表'!D$11,'[1]12日_公式練習②-結果表（貼付）'!$1:$1,0)),"")</f>
        <v>小野 大地</v>
      </c>
      <c r="E28" s="35" t="str">
        <f>IFERROR(INDEX('[1]12日_公式練習②-結果表（貼付）'!$A:$Z,MATCH($B28,'[1]12日_公式練習②-結果表（貼付）'!$B:$B,0),MATCH('12日_公式練習②-結果表'!E$11,'[1]12日_公式練習②-結果表（貼付）'!$1:$1,0)),"")</f>
        <v>KOSMIC/YAMAHA</v>
      </c>
      <c r="F28" s="34" t="str">
        <f>IFERROR(INDEX('[1]12日_公式練習②-結果表（貼付）'!$A:$Z,MATCH($B28,'[1]12日_公式練習②-結果表（貼付）'!$B:$B,0),MATCH('12日_公式練習②-結果表'!F$11,'[1]12日_公式練習②-結果表（貼付）'!$1:$1,0)),"")</f>
        <v>チームTKC</v>
      </c>
      <c r="G28" s="33" t="str">
        <f>IFERROR(INDEX('[1]12日_公式練習②-結果表（貼付）'!$A:$Z,MATCH($B28,'[1]12日_公式練習②-結果表（貼付）'!$B:$B,0),MATCH('12日_公式練習②-結果表'!G$11,'[1]12日_公式練習②-結果表（貼付）'!$1:$1,0)),"")</f>
        <v>BS</v>
      </c>
      <c r="H28" s="32">
        <f>IF(A28="DNS","ｽﾀｰﾄ出来ず",IF(A28="DQ","失　格",IFERROR(INDEX('[1]12日_公式練習②-結果表（貼付）'!$A:$Z,MATCH($B28,'[1]12日_公式練習②-結果表（貼付）'!$B:$B,0),MATCH('12日_公式練習②-結果表'!H$11,'[1]12日_公式練習②-結果表（貼付）'!$1:$1,0)),"")))</f>
        <v>55.591000000000001</v>
      </c>
      <c r="I28" s="31" t="str">
        <f>IF(H28&lt;1,"",IF($I$11&gt;H28,"R",""))</f>
        <v/>
      </c>
      <c r="J28" s="30">
        <f>IF(A28="DNS","",IF(A28="DQ","",IFERROR(INDEX('[1]12日_公式練習②-結果表（貼付）'!$A:$Z,MATCH($B28,'[1]12日_公式練習②-結果表（貼付）'!$B:$B,0),MATCH('12日_公式練習②-結果表'!J$11,'[1]12日_公式練習②-結果表（貼付）'!$1:$1,0)),"")))</f>
        <v>0.997</v>
      </c>
      <c r="K28" s="30">
        <f>IF(A28="DNS","",IF(A28="DQ","",IFERROR(INDEX('[1]12日_公式練習②-結果表（貼付）'!$A:$Z,MATCH($B28,'[1]12日_公式練習②-結果表（貼付）'!$B:$B,0),MATCH('12日_公式練習②-結果表'!K$11,'[1]12日_公式練習②-結果表（貼付）'!$1:$1,0)),"")))</f>
        <v>4.0000000000000001E-3</v>
      </c>
      <c r="L28" s="29" t="str">
        <f>IF(A28="DNS","",IF(A28="DQ","",IFERROR(INDEX('[1]12日_公式練習②-結果表（貼付）'!$A:$Z,MATCH($B28,'[1]12日_公式練習②-結果表（貼付）'!$B:$B,0),MATCH("In Lap",'[1]12日_公式練習②-結果表（貼付）'!$1:$1,0))&amp;"/"&amp;INDEX('[1]12日_公式練習②-結果表（貼付）'!$A:$Z,MATCH($B28,'[1]12日_公式練習②-結果表（貼付）'!$B:$B,0),MATCH("Laps",'[1]12日_公式練習②-結果表（貼付）'!$1:$1,0)),"")))</f>
        <v>6/10</v>
      </c>
      <c r="M28" s="40"/>
      <c r="N28" s="4"/>
      <c r="O28" s="4"/>
      <c r="P28" s="5" t="str">
        <f>IF(IFERROR(INDEX('[1]12日_公式練習②-結果表（貼付）'!$A:$Z,MATCH($B28,'[1]12日_公式練習②-結果表（貼付）'!$B:$B,0),MATCH(P$11,'[1]12日_公式練習②-結果表（貼付）'!$1:$1,0)),"")=0,"",IFERROR(INDEX('[1]12日_公式練習②-結果表（貼付）'!$A:$Z,MATCH($B28,'[1]12日_公式練習②-結果表（貼付）'!$B:$B,0),MATCH(P$11,'[1]12日_公式練習②-結果表（貼付）'!$1:$1,0)),""))</f>
        <v/>
      </c>
      <c r="Q28" s="5" t="str">
        <f>IF(P28="","",COUNTIF($P$13:P28,"&lt;&gt;"&amp;""))</f>
        <v/>
      </c>
      <c r="R28" s="5" t="str">
        <f>IFERROR(RANK(Q28,$Q$13:$Q$46,1),"")</f>
        <v/>
      </c>
      <c r="S28" s="5" t="str">
        <f>IF(IFERROR(INDEX('[1]12日_公式練習②-結果表（貼付）'!$A:$Z,MATCH($A28,'[1]12日_公式練習②-結果表（貼付）'!$A:$A,0),MATCH(S$11,'[1]12日_公式練習②-結果表（貼付）'!$1:$1,0)),"")=0,"",IFERROR(INDEX('[1]12日_公式練習②-結果表（貼付）'!$A:$Z,MATCH($A28,'[1]12日_公式練習②-結果表（貼付）'!$A:$A,0),MATCH(S$11,'[1]12日_公式練習②-結果表（貼付）'!$1:$1,0)),""))</f>
        <v/>
      </c>
      <c r="T28" s="4"/>
      <c r="U28" s="4"/>
    </row>
    <row r="29" spans="1:21" ht="12.75" customHeight="1" x14ac:dyDescent="0.15">
      <c r="A29" s="39">
        <f>IF(OR('[1]12日_公式練習②-結果表（貼付）'!A18="DNF",'[1]12日_公式練習②-結果表（貼付）'!A18="DNS",'[1]12日_公式練習②-結果表（貼付）'!A18="DQ"),'[1]12日_公式練習②-結果表（貼付）'!A18,IF(MAX('[1]12日_公式練習②-結果表（貼付）'!$A:$A)&gt;A28,A28+1,""))</f>
        <v>17</v>
      </c>
      <c r="B29" s="38">
        <f>IFERROR(INDEX('[1]12日_公式練習②-結果表（貼付）'!A18:$Z$50,MATCH($A29,'[1]12日_公式練習②-結果表（貼付）'!A18:$A$50,0),MATCH('12日_公式練習②-結果表'!B$11,'[1]12日_公式練習②-結果表（貼付）'!$1:$1,0)),"")</f>
        <v>57</v>
      </c>
      <c r="C29" s="37"/>
      <c r="D29" s="36" t="str">
        <f>IFERROR(INDEX('[1]12日_公式練習②-結果表（貼付）'!$A:$Z,MATCH($B29,'[1]12日_公式練習②-結果表（貼付）'!$B:$B,0),MATCH('12日_公式練習②-結果表'!D$11,'[1]12日_公式練習②-結果表（貼付）'!$1:$1,0)),"")</f>
        <v>米林 慶晃</v>
      </c>
      <c r="E29" s="35" t="str">
        <f>IFERROR(INDEX('[1]12日_公式練習②-結果表（貼付）'!$A:$Z,MATCH($B29,'[1]12日_公式練習②-結果表（貼付）'!$B:$B,0),MATCH('12日_公式練習②-結果表'!E$11,'[1]12日_公式練習②-結果表（貼付）'!$1:$1,0)),"")</f>
        <v>EXPRIT/YAMAHA</v>
      </c>
      <c r="F29" s="34" t="str">
        <f>IFERROR(INDEX('[1]12日_公式練習②-結果表（貼付）'!$A:$Z,MATCH($B29,'[1]12日_公式練習②-結果表（貼付）'!$B:$B,0),MATCH('12日_公式練習②-結果表'!F$11,'[1]12日_公式練習②-結果表（貼付）'!$1:$1,0)),"")</f>
        <v>REON RACING TEAM</v>
      </c>
      <c r="G29" s="33" t="str">
        <f>IFERROR(INDEX('[1]12日_公式練習②-結果表（貼付）'!$A:$Z,MATCH($B29,'[1]12日_公式練習②-結果表（貼付）'!$B:$B,0),MATCH('12日_公式練習②-結果表'!G$11,'[1]12日_公式練習②-結果表（貼付）'!$1:$1,0)),"")</f>
        <v>BS</v>
      </c>
      <c r="H29" s="32">
        <f>IF(A29="DNS","ｽﾀｰﾄ出来ず",IF(A29="DQ","失　格",IFERROR(INDEX('[1]12日_公式練習②-結果表（貼付）'!$A:$Z,MATCH($B29,'[1]12日_公式練習②-結果表（貼付）'!$B:$B,0),MATCH('12日_公式練習②-結果表'!H$11,'[1]12日_公式練習②-結果表（貼付）'!$1:$1,0)),"")))</f>
        <v>55.682000000000002</v>
      </c>
      <c r="I29" s="31" t="str">
        <f>IF(H29&lt;1,"",IF($I$11&gt;H29,"R",""))</f>
        <v/>
      </c>
      <c r="J29" s="30">
        <f>IF(A29="DNS","",IF(A29="DQ","",IFERROR(INDEX('[1]12日_公式練習②-結果表（貼付）'!$A:$Z,MATCH($B29,'[1]12日_公式練習②-結果表（貼付）'!$B:$B,0),MATCH('12日_公式練習②-結果表'!J$11,'[1]12日_公式練習②-結果表（貼付）'!$1:$1,0)),"")))</f>
        <v>1.0880000000000001</v>
      </c>
      <c r="K29" s="30">
        <f>IF(A29="DNS","",IF(A29="DQ","",IFERROR(INDEX('[1]12日_公式練習②-結果表（貼付）'!$A:$Z,MATCH($B29,'[1]12日_公式練習②-結果表（貼付）'!$B:$B,0),MATCH('12日_公式練習②-結果表'!K$11,'[1]12日_公式練習②-結果表（貼付）'!$1:$1,0)),"")))</f>
        <v>9.0999999999999998E-2</v>
      </c>
      <c r="L29" s="29" t="str">
        <f>IF(A29="DNS","",IF(A29="DQ","",IFERROR(INDEX('[1]12日_公式練習②-結果表（貼付）'!$A:$Z,MATCH($B29,'[1]12日_公式練習②-結果表（貼付）'!$B:$B,0),MATCH("In Lap",'[1]12日_公式練習②-結果表（貼付）'!$1:$1,0))&amp;"/"&amp;INDEX('[1]12日_公式練習②-結果表（貼付）'!$A:$Z,MATCH($B29,'[1]12日_公式練習②-結果表（貼付）'!$B:$B,0),MATCH("Laps",'[1]12日_公式練習②-結果表（貼付）'!$1:$1,0)),"")))</f>
        <v>6/10</v>
      </c>
      <c r="M29" s="40"/>
      <c r="N29" s="4"/>
      <c r="O29" s="4"/>
      <c r="P29" s="5" t="str">
        <f>IF(IFERROR(INDEX('[1]12日_公式練習②-結果表（貼付）'!$A:$Z,MATCH($B29,'[1]12日_公式練習②-結果表（貼付）'!$B:$B,0),MATCH(P$11,'[1]12日_公式練習②-結果表（貼付）'!$1:$1,0)),"")=0,"",IFERROR(INDEX('[1]12日_公式練習②-結果表（貼付）'!$A:$Z,MATCH($B29,'[1]12日_公式練習②-結果表（貼付）'!$B:$B,0),MATCH(P$11,'[1]12日_公式練習②-結果表（貼付）'!$1:$1,0)),""))</f>
        <v/>
      </c>
      <c r="Q29" s="5" t="str">
        <f>IF(P29="","",COUNTIF($P$13:P29,"&lt;&gt;"&amp;""))</f>
        <v/>
      </c>
      <c r="R29" s="5" t="str">
        <f>IFERROR(RANK(Q29,$Q$13:$Q$46,1),"")</f>
        <v/>
      </c>
      <c r="S29" s="5" t="str">
        <f>IF(IFERROR(INDEX('[1]12日_公式練習②-結果表（貼付）'!$A:$Z,MATCH($A29,'[1]12日_公式練習②-結果表（貼付）'!$A:$A,0),MATCH(S$11,'[1]12日_公式練習②-結果表（貼付）'!$1:$1,0)),"")=0,"",IFERROR(INDEX('[1]12日_公式練習②-結果表（貼付）'!$A:$Z,MATCH($A29,'[1]12日_公式練習②-結果表（貼付）'!$A:$A,0),MATCH(S$11,'[1]12日_公式練習②-結果表（貼付）'!$1:$1,0)),""))</f>
        <v/>
      </c>
      <c r="T29" s="4"/>
      <c r="U29" s="4"/>
    </row>
    <row r="30" spans="1:21" ht="12.75" customHeight="1" x14ac:dyDescent="0.15">
      <c r="A30" s="39">
        <f>IF(OR('[1]12日_公式練習②-結果表（貼付）'!A19="DNF",'[1]12日_公式練習②-結果表（貼付）'!A19="DNS",'[1]12日_公式練習②-結果表（貼付）'!A19="DQ"),'[1]12日_公式練習②-結果表（貼付）'!A19,IF(MAX('[1]12日_公式練習②-結果表（貼付）'!$A:$A)&gt;A29,A29+1,""))</f>
        <v>18</v>
      </c>
      <c r="B30" s="38">
        <f>IFERROR(INDEX('[1]12日_公式練習②-結果表（貼付）'!A19:$Z$50,MATCH($A30,'[1]12日_公式練習②-結果表（貼付）'!A19:$A$50,0),MATCH('12日_公式練習②-結果表'!B$11,'[1]12日_公式練習②-結果表（貼付）'!$1:$1,0)),"")</f>
        <v>84</v>
      </c>
      <c r="C30" s="37"/>
      <c r="D30" s="36" t="str">
        <f>IFERROR(INDEX('[1]12日_公式練習②-結果表（貼付）'!$A:$Z,MATCH($B30,'[1]12日_公式練習②-結果表（貼付）'!$B:$B,0),MATCH('12日_公式練習②-結果表'!D$11,'[1]12日_公式練習②-結果表（貼付）'!$1:$1,0)),"")</f>
        <v>林 零仁</v>
      </c>
      <c r="E30" s="35" t="str">
        <f>IFERROR(INDEX('[1]12日_公式練習②-結果表（貼付）'!$A:$Z,MATCH($B30,'[1]12日_公式練習②-結果表（貼付）'!$B:$B,0),MATCH('12日_公式練習②-結果表'!E$11,'[1]12日_公式練習②-結果表（貼付）'!$1:$1,0)),"")</f>
        <v>EXPRIT/YAMAHA</v>
      </c>
      <c r="F30" s="34" t="str">
        <f>IFERROR(INDEX('[1]12日_公式練習②-結果表（貼付）'!$A:$Z,MATCH($B30,'[1]12日_公式練習②-結果表（貼付）'!$B:$B,0),MATCH('12日_公式練習②-結果表'!F$11,'[1]12日_公式練習②-結果表（貼付）'!$1:$1,0)),"")</f>
        <v>ONE  POINT</v>
      </c>
      <c r="G30" s="33" t="str">
        <f>IFERROR(INDEX('[1]12日_公式練習②-結果表（貼付）'!$A:$Z,MATCH($B30,'[1]12日_公式練習②-結果表（貼付）'!$B:$B,0),MATCH('12日_公式練習②-結果表'!G$11,'[1]12日_公式練習②-結果表（貼付）'!$1:$1,0)),"")</f>
        <v>BS</v>
      </c>
      <c r="H30" s="32">
        <f>IF(A30="DNS","ｽﾀｰﾄ出来ず",IF(A30="DQ","失　格",IFERROR(INDEX('[1]12日_公式練習②-結果表（貼付）'!$A:$Z,MATCH($B30,'[1]12日_公式練習②-結果表（貼付）'!$B:$B,0),MATCH('12日_公式練習②-結果表'!H$11,'[1]12日_公式練習②-結果表（貼付）'!$1:$1,0)),"")))</f>
        <v>55.838000000000001</v>
      </c>
      <c r="I30" s="31" t="str">
        <f>IF(H30&lt;1,"",IF($I$11&gt;H30,"R",""))</f>
        <v/>
      </c>
      <c r="J30" s="30">
        <f>IF(A30="DNS","",IF(A30="DQ","",IFERROR(INDEX('[1]12日_公式練習②-結果表（貼付）'!$A:$Z,MATCH($B30,'[1]12日_公式練習②-結果表（貼付）'!$B:$B,0),MATCH('12日_公式練習②-結果表'!J$11,'[1]12日_公式練習②-結果表（貼付）'!$1:$1,0)),"")))</f>
        <v>1.244</v>
      </c>
      <c r="K30" s="30">
        <f>IF(A30="DNS","",IF(A30="DQ","",IFERROR(INDEX('[1]12日_公式練習②-結果表（貼付）'!$A:$Z,MATCH($B30,'[1]12日_公式練習②-結果表（貼付）'!$B:$B,0),MATCH('12日_公式練習②-結果表'!K$11,'[1]12日_公式練習②-結果表（貼付）'!$1:$1,0)),"")))</f>
        <v>0.156</v>
      </c>
      <c r="L30" s="29" t="str">
        <f>IF(A30="DNS","",IF(A30="DQ","",IFERROR(INDEX('[1]12日_公式練習②-結果表（貼付）'!$A:$Z,MATCH($B30,'[1]12日_公式練習②-結果表（貼付）'!$B:$B,0),MATCH("In Lap",'[1]12日_公式練習②-結果表（貼付）'!$1:$1,0))&amp;"/"&amp;INDEX('[1]12日_公式練習②-結果表（貼付）'!$A:$Z,MATCH($B30,'[1]12日_公式練習②-結果表（貼付）'!$B:$B,0),MATCH("Laps",'[1]12日_公式練習②-結果表（貼付）'!$1:$1,0)),"")))</f>
        <v>3/8</v>
      </c>
      <c r="M30" s="40"/>
      <c r="N30" s="4"/>
      <c r="O30" s="4"/>
      <c r="P30" s="5" t="str">
        <f>IF(IFERROR(INDEX('[1]12日_公式練習②-結果表（貼付）'!$A:$Z,MATCH($B30,'[1]12日_公式練習②-結果表（貼付）'!$B:$B,0),MATCH(P$11,'[1]12日_公式練習②-結果表（貼付）'!$1:$1,0)),"")=0,"",IFERROR(INDEX('[1]12日_公式練習②-結果表（貼付）'!$A:$Z,MATCH($B30,'[1]12日_公式練習②-結果表（貼付）'!$B:$B,0),MATCH(P$11,'[1]12日_公式練習②-結果表（貼付）'!$1:$1,0)),""))</f>
        <v/>
      </c>
      <c r="Q30" s="5" t="str">
        <f>IF(P30="","",COUNTIF($P$13:P30,"&lt;&gt;"&amp;""))</f>
        <v/>
      </c>
      <c r="R30" s="5" t="str">
        <f>IFERROR(RANK(Q30,$Q$13:$Q$46,1),"")</f>
        <v/>
      </c>
      <c r="S30" s="5" t="str">
        <f>IF(IFERROR(INDEX('[1]12日_公式練習②-結果表（貼付）'!$A:$Z,MATCH($A30,'[1]12日_公式練習②-結果表（貼付）'!$A:$A,0),MATCH(S$11,'[1]12日_公式練習②-結果表（貼付）'!$1:$1,0)),"")=0,"",IFERROR(INDEX('[1]12日_公式練習②-結果表（貼付）'!$A:$Z,MATCH($A30,'[1]12日_公式練習②-結果表（貼付）'!$A:$A,0),MATCH(S$11,'[1]12日_公式練習②-結果表（貼付）'!$1:$1,0)),""))</f>
        <v/>
      </c>
      <c r="T30" s="4"/>
      <c r="U30" s="4"/>
    </row>
    <row r="31" spans="1:21" ht="12.75" customHeight="1" x14ac:dyDescent="0.15">
      <c r="A31" s="39" t="str">
        <f>IF(OR('[1]12日_公式練習②-結果表（貼付）'!A20="DNF",'[1]12日_公式練習②-結果表（貼付）'!A20="DNS",'[1]12日_公式練習②-結果表（貼付）'!A20="DQ"),'[1]12日_公式練習②-結果表（貼付）'!A20,IF(MAX('[1]12日_公式練習②-結果表（貼付）'!$A:$A)&gt;A30,A30+1,""))</f>
        <v/>
      </c>
      <c r="B31" s="38" t="str">
        <f>IFERROR(INDEX('[1]12日_公式練習②-結果表（貼付）'!A20:$Z$50,MATCH($A31,'[1]12日_公式練習②-結果表（貼付）'!A20:$A$50,0),MATCH('12日_公式練習②-結果表'!B$11,'[1]12日_公式練習②-結果表（貼付）'!$1:$1,0)),"")</f>
        <v/>
      </c>
      <c r="C31" s="37"/>
      <c r="D31" s="36" t="str">
        <f>IFERROR(INDEX('[1]12日_公式練習②-結果表（貼付）'!$A:$Z,MATCH($B31,'[1]12日_公式練習②-結果表（貼付）'!$B:$B,0),MATCH('12日_公式練習②-結果表'!D$11,'[1]12日_公式練習②-結果表（貼付）'!$1:$1,0)),"")</f>
        <v/>
      </c>
      <c r="E31" s="35" t="str">
        <f>IFERROR(INDEX('[1]12日_公式練習②-結果表（貼付）'!$A:$Z,MATCH($B31,'[1]12日_公式練習②-結果表（貼付）'!$B:$B,0),MATCH('12日_公式練習②-結果表'!E$11,'[1]12日_公式練習②-結果表（貼付）'!$1:$1,0)),"")</f>
        <v/>
      </c>
      <c r="F31" s="34" t="str">
        <f>IFERROR(INDEX('[1]12日_公式練習②-結果表（貼付）'!$A:$Z,MATCH($B31,'[1]12日_公式練習②-結果表（貼付）'!$B:$B,0),MATCH('12日_公式練習②-結果表'!F$11,'[1]12日_公式練習②-結果表（貼付）'!$1:$1,0)),"")</f>
        <v/>
      </c>
      <c r="G31" s="33" t="str">
        <f>IFERROR(INDEX('[1]12日_公式練習②-結果表（貼付）'!$A:$Z,MATCH($B31,'[1]12日_公式練習②-結果表（貼付）'!$B:$B,0),MATCH('12日_公式練習②-結果表'!G$11,'[1]12日_公式練習②-結果表（貼付）'!$1:$1,0)),"")</f>
        <v/>
      </c>
      <c r="H31" s="32" t="str">
        <f>IF(A31="DNS","ｽﾀｰﾄ出来ず",IF(A31="DQ","失　格",IFERROR(INDEX('[1]12日_公式練習②-結果表（貼付）'!$A:$Z,MATCH($B31,'[1]12日_公式練習②-結果表（貼付）'!$B:$B,0),MATCH('12日_公式練習②-結果表'!H$11,'[1]12日_公式練習②-結果表（貼付）'!$1:$1,0)),"")))</f>
        <v/>
      </c>
      <c r="I31" s="31" t="str">
        <f>IF(H31&lt;1,"",IF($I$11&gt;H31,"R",""))</f>
        <v/>
      </c>
      <c r="J31" s="30" t="str">
        <f>IF(A31="DNS","",IF(A31="DQ","",IFERROR(INDEX('[1]12日_公式練習②-結果表（貼付）'!$A:$Z,MATCH($B31,'[1]12日_公式練習②-結果表（貼付）'!$B:$B,0),MATCH('12日_公式練習②-結果表'!J$11,'[1]12日_公式練習②-結果表（貼付）'!$1:$1,0)),"")))</f>
        <v/>
      </c>
      <c r="K31" s="30" t="str">
        <f>IF(A31="DNS","",IF(A31="DQ","",IFERROR(INDEX('[1]12日_公式練習②-結果表（貼付）'!$A:$Z,MATCH($B31,'[1]12日_公式練習②-結果表（貼付）'!$B:$B,0),MATCH('12日_公式練習②-結果表'!K$11,'[1]12日_公式練習②-結果表（貼付）'!$1:$1,0)),"")))</f>
        <v/>
      </c>
      <c r="L31" s="29" t="str">
        <f>IF(A31="DNS","",IF(A31="DQ","",IFERROR(INDEX('[1]12日_公式練習②-結果表（貼付）'!$A:$Z,MATCH($B31,'[1]12日_公式練習②-結果表（貼付）'!$B:$B,0),MATCH("In Lap",'[1]12日_公式練習②-結果表（貼付）'!$1:$1,0))&amp;"/"&amp;INDEX('[1]12日_公式練習②-結果表（貼付）'!$A:$Z,MATCH($B31,'[1]12日_公式練習②-結果表（貼付）'!$B:$B,0),MATCH("Laps",'[1]12日_公式練習②-結果表（貼付）'!$1:$1,0)),"")))</f>
        <v/>
      </c>
      <c r="M31" s="40"/>
      <c r="N31" s="4"/>
      <c r="O31" s="4"/>
      <c r="P31" s="5" t="str">
        <f>IF(IFERROR(INDEX('[1]12日_公式練習②-結果表（貼付）'!$A:$Z,MATCH($B31,'[1]12日_公式練習②-結果表（貼付）'!$B:$B,0),MATCH(P$11,'[1]12日_公式練習②-結果表（貼付）'!$1:$1,0)),"")=0,"",IFERROR(INDEX('[1]12日_公式練習②-結果表（貼付）'!$A:$Z,MATCH($B31,'[1]12日_公式練習②-結果表（貼付）'!$B:$B,0),MATCH(P$11,'[1]12日_公式練習②-結果表（貼付）'!$1:$1,0)),""))</f>
        <v/>
      </c>
      <c r="Q31" s="5" t="str">
        <f>IF(P31="","",COUNTIF($P$13:P31,"&lt;&gt;"&amp;""))</f>
        <v/>
      </c>
      <c r="R31" s="5" t="str">
        <f>IFERROR(RANK(Q31,$Q$13:$Q$46,1),"")</f>
        <v/>
      </c>
      <c r="S31" s="5" t="str">
        <f>IF(IFERROR(INDEX('[1]12日_公式練習②-結果表（貼付）'!$A:$Z,MATCH($A31,'[1]12日_公式練習②-結果表（貼付）'!$A:$A,0),MATCH(S$11,'[1]12日_公式練習②-結果表（貼付）'!$1:$1,0)),"")=0,"",IFERROR(INDEX('[1]12日_公式練習②-結果表（貼付）'!$A:$Z,MATCH($A31,'[1]12日_公式練習②-結果表（貼付）'!$A:$A,0),MATCH(S$11,'[1]12日_公式練習②-結果表（貼付）'!$1:$1,0)),""))</f>
        <v/>
      </c>
      <c r="T31" s="4"/>
      <c r="U31" s="4"/>
    </row>
    <row r="32" spans="1:21" ht="12.75" customHeight="1" x14ac:dyDescent="0.15">
      <c r="A32" s="39" t="str">
        <f>IF(OR('[1]12日_公式練習②-結果表（貼付）'!A21="DNF",'[1]12日_公式練習②-結果表（貼付）'!A21="DNS",'[1]12日_公式練習②-結果表（貼付）'!A21="DQ"),'[1]12日_公式練習②-結果表（貼付）'!A21,IF(MAX('[1]12日_公式練習②-結果表（貼付）'!$A:$A)&gt;A31,A31+1,""))</f>
        <v/>
      </c>
      <c r="B32" s="38" t="str">
        <f>IFERROR(INDEX('[1]12日_公式練習②-結果表（貼付）'!A21:$Z$50,MATCH($A32,'[1]12日_公式練習②-結果表（貼付）'!A21:$A$50,0),MATCH('12日_公式練習②-結果表'!B$11,'[1]12日_公式練習②-結果表（貼付）'!$1:$1,0)),"")</f>
        <v/>
      </c>
      <c r="C32" s="37"/>
      <c r="D32" s="36" t="str">
        <f>IFERROR(INDEX('[1]12日_公式練習②-結果表（貼付）'!$A:$Z,MATCH($B32,'[1]12日_公式練習②-結果表（貼付）'!$B:$B,0),MATCH('12日_公式練習②-結果表'!D$11,'[1]12日_公式練習②-結果表（貼付）'!$1:$1,0)),"")</f>
        <v/>
      </c>
      <c r="E32" s="35" t="str">
        <f>IFERROR(INDEX('[1]12日_公式練習②-結果表（貼付）'!$A:$Z,MATCH($B32,'[1]12日_公式練習②-結果表（貼付）'!$B:$B,0),MATCH('12日_公式練習②-結果表'!E$11,'[1]12日_公式練習②-結果表（貼付）'!$1:$1,0)),"")</f>
        <v/>
      </c>
      <c r="F32" s="34" t="str">
        <f>IFERROR(INDEX('[1]12日_公式練習②-結果表（貼付）'!$A:$Z,MATCH($B32,'[1]12日_公式練習②-結果表（貼付）'!$B:$B,0),MATCH('12日_公式練習②-結果表'!F$11,'[1]12日_公式練習②-結果表（貼付）'!$1:$1,0)),"")</f>
        <v/>
      </c>
      <c r="G32" s="33" t="str">
        <f>IFERROR(INDEX('[1]12日_公式練習②-結果表（貼付）'!$A:$Z,MATCH($B32,'[1]12日_公式練習②-結果表（貼付）'!$B:$B,0),MATCH('12日_公式練習②-結果表'!G$11,'[1]12日_公式練習②-結果表（貼付）'!$1:$1,0)),"")</f>
        <v/>
      </c>
      <c r="H32" s="32" t="str">
        <f>IF(A32="DNS","ｽﾀｰﾄ出来ず",IF(A32="DQ","失　格",IFERROR(INDEX('[1]12日_公式練習②-結果表（貼付）'!$A:$Z,MATCH($B32,'[1]12日_公式練習②-結果表（貼付）'!$B:$B,0),MATCH('12日_公式練習②-結果表'!H$11,'[1]12日_公式練習②-結果表（貼付）'!$1:$1,0)),"")))</f>
        <v/>
      </c>
      <c r="I32" s="31" t="str">
        <f>IF(H32&lt;1,"",IF($I$11&gt;H32,"R",""))</f>
        <v/>
      </c>
      <c r="J32" s="30" t="str">
        <f>IF(A32="DNS","",IF(A32="DQ","",IFERROR(INDEX('[1]12日_公式練習②-結果表（貼付）'!$A:$Z,MATCH($B32,'[1]12日_公式練習②-結果表（貼付）'!$B:$B,0),MATCH('12日_公式練習②-結果表'!J$11,'[1]12日_公式練習②-結果表（貼付）'!$1:$1,0)),"")))</f>
        <v/>
      </c>
      <c r="K32" s="30" t="str">
        <f>IF(A32="DNS","",IF(A32="DQ","",IFERROR(INDEX('[1]12日_公式練習②-結果表（貼付）'!$A:$Z,MATCH($B32,'[1]12日_公式練習②-結果表（貼付）'!$B:$B,0),MATCH('12日_公式練習②-結果表'!K$11,'[1]12日_公式練習②-結果表（貼付）'!$1:$1,0)),"")))</f>
        <v/>
      </c>
      <c r="L32" s="29" t="str">
        <f>IF(A32="DNS","",IF(A32="DQ","",IFERROR(INDEX('[1]12日_公式練習②-結果表（貼付）'!$A:$Z,MATCH($B32,'[1]12日_公式練習②-結果表（貼付）'!$B:$B,0),MATCH("In Lap",'[1]12日_公式練習②-結果表（貼付）'!$1:$1,0))&amp;"/"&amp;INDEX('[1]12日_公式練習②-結果表（貼付）'!$A:$Z,MATCH($B32,'[1]12日_公式練習②-結果表（貼付）'!$B:$B,0),MATCH("Laps",'[1]12日_公式練習②-結果表（貼付）'!$1:$1,0)),"")))</f>
        <v/>
      </c>
      <c r="M32" s="40"/>
      <c r="N32" s="4"/>
      <c r="O32" s="4"/>
      <c r="P32" s="5" t="str">
        <f>IF(IFERROR(INDEX('[1]12日_公式練習②-結果表（貼付）'!$A:$Z,MATCH($B32,'[1]12日_公式練習②-結果表（貼付）'!$B:$B,0),MATCH(P$11,'[1]12日_公式練習②-結果表（貼付）'!$1:$1,0)),"")=0,"",IFERROR(INDEX('[1]12日_公式練習②-結果表（貼付）'!$A:$Z,MATCH($B32,'[1]12日_公式練習②-結果表（貼付）'!$B:$B,0),MATCH(P$11,'[1]12日_公式練習②-結果表（貼付）'!$1:$1,0)),""))</f>
        <v/>
      </c>
      <c r="Q32" s="5" t="str">
        <f>IF(P32="","",COUNTIF($P$13:P32,"&lt;&gt;"&amp;""))</f>
        <v/>
      </c>
      <c r="R32" s="5" t="str">
        <f>IFERROR(RANK(Q32,$Q$13:$Q$46,1),"")</f>
        <v/>
      </c>
      <c r="S32" s="5" t="str">
        <f>IF(IFERROR(INDEX('[1]12日_公式練習②-結果表（貼付）'!$A:$Z,MATCH($A32,'[1]12日_公式練習②-結果表（貼付）'!$A:$A,0),MATCH(S$11,'[1]12日_公式練習②-結果表（貼付）'!$1:$1,0)),"")=0,"",IFERROR(INDEX('[1]12日_公式練習②-結果表（貼付）'!$A:$Z,MATCH($A32,'[1]12日_公式練習②-結果表（貼付）'!$A:$A,0),MATCH(S$11,'[1]12日_公式練習②-結果表（貼付）'!$1:$1,0)),""))</f>
        <v/>
      </c>
      <c r="T32" s="4"/>
      <c r="U32" s="4"/>
    </row>
    <row r="33" spans="1:21" ht="12.75" customHeight="1" x14ac:dyDescent="0.15">
      <c r="A33" s="39" t="str">
        <f>IF(OR('[1]12日_公式練習②-結果表（貼付）'!A22="DNF",'[1]12日_公式練習②-結果表（貼付）'!A22="DNS",'[1]12日_公式練習②-結果表（貼付）'!A22="DQ"),'[1]12日_公式練習②-結果表（貼付）'!A22,IF(MAX('[1]12日_公式練習②-結果表（貼付）'!$A:$A)&gt;A32,A32+1,""))</f>
        <v/>
      </c>
      <c r="B33" s="38" t="str">
        <f>IFERROR(INDEX('[1]12日_公式練習②-結果表（貼付）'!A22:$Z$50,MATCH($A33,'[1]12日_公式練習②-結果表（貼付）'!A22:$A$50,0),MATCH('12日_公式練習②-結果表'!B$11,'[1]12日_公式練習②-結果表（貼付）'!$1:$1,0)),"")</f>
        <v/>
      </c>
      <c r="C33" s="37"/>
      <c r="D33" s="36" t="str">
        <f>IFERROR(INDEX('[1]12日_公式練習②-結果表（貼付）'!$A:$Z,MATCH($B33,'[1]12日_公式練習②-結果表（貼付）'!$B:$B,0),MATCH('12日_公式練習②-結果表'!D$11,'[1]12日_公式練習②-結果表（貼付）'!$1:$1,0)),"")</f>
        <v/>
      </c>
      <c r="E33" s="35" t="str">
        <f>IFERROR(INDEX('[1]12日_公式練習②-結果表（貼付）'!$A:$Z,MATCH($B33,'[1]12日_公式練習②-結果表（貼付）'!$B:$B,0),MATCH('12日_公式練習②-結果表'!E$11,'[1]12日_公式練習②-結果表（貼付）'!$1:$1,0)),"")</f>
        <v/>
      </c>
      <c r="F33" s="34" t="str">
        <f>IFERROR(INDEX('[1]12日_公式練習②-結果表（貼付）'!$A:$Z,MATCH($B33,'[1]12日_公式練習②-結果表（貼付）'!$B:$B,0),MATCH('12日_公式練習②-結果表'!F$11,'[1]12日_公式練習②-結果表（貼付）'!$1:$1,0)),"")</f>
        <v/>
      </c>
      <c r="G33" s="33" t="str">
        <f>IFERROR(INDEX('[1]12日_公式練習②-結果表（貼付）'!$A:$Z,MATCH($B33,'[1]12日_公式練習②-結果表（貼付）'!$B:$B,0),MATCH('12日_公式練習②-結果表'!G$11,'[1]12日_公式練習②-結果表（貼付）'!$1:$1,0)),"")</f>
        <v/>
      </c>
      <c r="H33" s="32" t="str">
        <f>IF(A33="DNS","ｽﾀｰﾄ出来ず",IF(A33="DQ","失　格",IFERROR(INDEX('[1]12日_公式練習②-結果表（貼付）'!$A:$Z,MATCH($B33,'[1]12日_公式練習②-結果表（貼付）'!$B:$B,0),MATCH('12日_公式練習②-結果表'!H$11,'[1]12日_公式練習②-結果表（貼付）'!$1:$1,0)),"")))</f>
        <v/>
      </c>
      <c r="I33" s="31" t="str">
        <f>IF(H33&lt;1,"",IF($I$11&gt;H33,"R",""))</f>
        <v/>
      </c>
      <c r="J33" s="30" t="str">
        <f>IF(A33="DNS","",IF(A33="DQ","",IFERROR(INDEX('[1]12日_公式練習②-結果表（貼付）'!$A:$Z,MATCH($B33,'[1]12日_公式練習②-結果表（貼付）'!$B:$B,0),MATCH('12日_公式練習②-結果表'!J$11,'[1]12日_公式練習②-結果表（貼付）'!$1:$1,0)),"")))</f>
        <v/>
      </c>
      <c r="K33" s="30" t="str">
        <f>IF(A33="DNS","",IF(A33="DQ","",IFERROR(INDEX('[1]12日_公式練習②-結果表（貼付）'!$A:$Z,MATCH($B33,'[1]12日_公式練習②-結果表（貼付）'!$B:$B,0),MATCH('12日_公式練習②-結果表'!K$11,'[1]12日_公式練習②-結果表（貼付）'!$1:$1,0)),"")))</f>
        <v/>
      </c>
      <c r="L33" s="29" t="str">
        <f>IF(A33="DNS","",IF(A33="DQ","",IFERROR(INDEX('[1]12日_公式練習②-結果表（貼付）'!$A:$Z,MATCH($B33,'[1]12日_公式練習②-結果表（貼付）'!$B:$B,0),MATCH("In Lap",'[1]12日_公式練習②-結果表（貼付）'!$1:$1,0))&amp;"/"&amp;INDEX('[1]12日_公式練習②-結果表（貼付）'!$A:$Z,MATCH($B33,'[1]12日_公式練習②-結果表（貼付）'!$B:$B,0),MATCH("Laps",'[1]12日_公式練習②-結果表（貼付）'!$1:$1,0)),"")))</f>
        <v/>
      </c>
      <c r="M33" s="40"/>
      <c r="N33" s="4"/>
      <c r="O33" s="4"/>
      <c r="P33" s="5" t="str">
        <f>IF(IFERROR(INDEX('[1]12日_公式練習②-結果表（貼付）'!$A:$Z,MATCH($B33,'[1]12日_公式練習②-結果表（貼付）'!$B:$B,0),MATCH(P$11,'[1]12日_公式練習②-結果表（貼付）'!$1:$1,0)),"")=0,"",IFERROR(INDEX('[1]12日_公式練習②-結果表（貼付）'!$A:$Z,MATCH($B33,'[1]12日_公式練習②-結果表（貼付）'!$B:$B,0),MATCH(P$11,'[1]12日_公式練習②-結果表（貼付）'!$1:$1,0)),""))</f>
        <v/>
      </c>
      <c r="Q33" s="5" t="str">
        <f>IF(P33="","",COUNTIF($P$13:P33,"&lt;&gt;"&amp;""))</f>
        <v/>
      </c>
      <c r="R33" s="5" t="str">
        <f>IFERROR(RANK(Q33,$Q$13:$Q$46,1),"")</f>
        <v/>
      </c>
      <c r="S33" s="5" t="str">
        <f>IF(IFERROR(INDEX('[1]12日_公式練習②-結果表（貼付）'!$A:$Z,MATCH($A33,'[1]12日_公式練習②-結果表（貼付）'!$A:$A,0),MATCH(S$11,'[1]12日_公式練習②-結果表（貼付）'!$1:$1,0)),"")=0,"",IFERROR(INDEX('[1]12日_公式練習②-結果表（貼付）'!$A:$Z,MATCH($A33,'[1]12日_公式練習②-結果表（貼付）'!$A:$A,0),MATCH(S$11,'[1]12日_公式練習②-結果表（貼付）'!$1:$1,0)),""))</f>
        <v/>
      </c>
      <c r="T33" s="4"/>
      <c r="U33" s="4"/>
    </row>
    <row r="34" spans="1:21" ht="12.75" customHeight="1" x14ac:dyDescent="0.15">
      <c r="A34" s="39" t="str">
        <f>IF(OR('[1]12日_公式練習②-結果表（貼付）'!A23="DNF",'[1]12日_公式練習②-結果表（貼付）'!A23="DNS",'[1]12日_公式練習②-結果表（貼付）'!A23="DQ"),'[1]12日_公式練習②-結果表（貼付）'!A23,IF(MAX('[1]12日_公式練習②-結果表（貼付）'!$A:$A)&gt;A33,A33+1,""))</f>
        <v/>
      </c>
      <c r="B34" s="38" t="str">
        <f>IFERROR(INDEX('[1]12日_公式練習②-結果表（貼付）'!A23:$Z$50,MATCH($A34,'[1]12日_公式練習②-結果表（貼付）'!A23:$A$50,0),MATCH('12日_公式練習②-結果表'!B$11,'[1]12日_公式練習②-結果表（貼付）'!$1:$1,0)),"")</f>
        <v/>
      </c>
      <c r="C34" s="37"/>
      <c r="D34" s="36" t="str">
        <f>IFERROR(INDEX('[1]12日_公式練習②-結果表（貼付）'!$A:$Z,MATCH($B34,'[1]12日_公式練習②-結果表（貼付）'!$B:$B,0),MATCH('12日_公式練習②-結果表'!D$11,'[1]12日_公式練習②-結果表（貼付）'!$1:$1,0)),"")</f>
        <v/>
      </c>
      <c r="E34" s="35" t="str">
        <f>IFERROR(INDEX('[1]12日_公式練習②-結果表（貼付）'!$A:$Z,MATCH($B34,'[1]12日_公式練習②-結果表（貼付）'!$B:$B,0),MATCH('12日_公式練習②-結果表'!E$11,'[1]12日_公式練習②-結果表（貼付）'!$1:$1,0)),"")</f>
        <v/>
      </c>
      <c r="F34" s="34" t="str">
        <f>IFERROR(INDEX('[1]12日_公式練習②-結果表（貼付）'!$A:$Z,MATCH($B34,'[1]12日_公式練習②-結果表（貼付）'!$B:$B,0),MATCH('12日_公式練習②-結果表'!F$11,'[1]12日_公式練習②-結果表（貼付）'!$1:$1,0)),"")</f>
        <v/>
      </c>
      <c r="G34" s="33" t="str">
        <f>IFERROR(INDEX('[1]12日_公式練習②-結果表（貼付）'!$A:$Z,MATCH($B34,'[1]12日_公式練習②-結果表（貼付）'!$B:$B,0),MATCH('12日_公式練習②-結果表'!G$11,'[1]12日_公式練習②-結果表（貼付）'!$1:$1,0)),"")</f>
        <v/>
      </c>
      <c r="H34" s="32" t="str">
        <f>IF(A34="DNS","ｽﾀｰﾄ出来ず",IF(A34="DQ","失　格",IFERROR(INDEX('[1]12日_公式練習②-結果表（貼付）'!$A:$Z,MATCH($B34,'[1]12日_公式練習②-結果表（貼付）'!$B:$B,0),MATCH('12日_公式練習②-結果表'!H$11,'[1]12日_公式練習②-結果表（貼付）'!$1:$1,0)),"")))</f>
        <v/>
      </c>
      <c r="I34" s="31" t="str">
        <f>IF(H34&lt;1,"",IF($I$11&gt;H34,"R",""))</f>
        <v/>
      </c>
      <c r="J34" s="30" t="str">
        <f>IF(A34="DNS","",IF(A34="DQ","",IFERROR(INDEX('[1]12日_公式練習②-結果表（貼付）'!$A:$Z,MATCH($B34,'[1]12日_公式練習②-結果表（貼付）'!$B:$B,0),MATCH('12日_公式練習②-結果表'!J$11,'[1]12日_公式練習②-結果表（貼付）'!$1:$1,0)),"")))</f>
        <v/>
      </c>
      <c r="K34" s="30" t="str">
        <f>IF(A34="DNS","",IF(A34="DQ","",IFERROR(INDEX('[1]12日_公式練習②-結果表（貼付）'!$A:$Z,MATCH($B34,'[1]12日_公式練習②-結果表（貼付）'!$B:$B,0),MATCH('12日_公式練習②-結果表'!K$11,'[1]12日_公式練習②-結果表（貼付）'!$1:$1,0)),"")))</f>
        <v/>
      </c>
      <c r="L34" s="29" t="str">
        <f>IF(A34="DNS","",IF(A34="DQ","",IFERROR(INDEX('[1]12日_公式練習②-結果表（貼付）'!$A:$Z,MATCH($B34,'[1]12日_公式練習②-結果表（貼付）'!$B:$B,0),MATCH("In Lap",'[1]12日_公式練習②-結果表（貼付）'!$1:$1,0))&amp;"/"&amp;INDEX('[1]12日_公式練習②-結果表（貼付）'!$A:$Z,MATCH($B34,'[1]12日_公式練習②-結果表（貼付）'!$B:$B,0),MATCH("Laps",'[1]12日_公式練習②-結果表（貼付）'!$1:$1,0)),"")))</f>
        <v/>
      </c>
      <c r="M34" s="6"/>
      <c r="N34" s="4"/>
      <c r="O34" s="4"/>
      <c r="P34" s="5" t="str">
        <f>IF(IFERROR(INDEX('[1]12日_公式練習②-結果表（貼付）'!$A:$Z,MATCH($B34,'[1]12日_公式練習②-結果表（貼付）'!$B:$B,0),MATCH(P$11,'[1]12日_公式練習②-結果表（貼付）'!$1:$1,0)),"")=0,"",IFERROR(INDEX('[1]12日_公式練習②-結果表（貼付）'!$A:$Z,MATCH($B34,'[1]12日_公式練習②-結果表（貼付）'!$B:$B,0),MATCH(P$11,'[1]12日_公式練習②-結果表（貼付）'!$1:$1,0)),""))</f>
        <v/>
      </c>
      <c r="Q34" s="5" t="str">
        <f>IF(P34="","",COUNTIF($P$13:P34,"&lt;&gt;"&amp;""))</f>
        <v/>
      </c>
      <c r="R34" s="5" t="str">
        <f>IFERROR(RANK(Q34,$Q$13:$Q$46,1),"")</f>
        <v/>
      </c>
      <c r="S34" s="5" t="str">
        <f>IF(IFERROR(INDEX('[1]12日_公式練習②-結果表（貼付）'!$A:$Z,MATCH($A34,'[1]12日_公式練習②-結果表（貼付）'!$A:$A,0),MATCH(S$11,'[1]12日_公式練習②-結果表（貼付）'!$1:$1,0)),"")=0,"",IFERROR(INDEX('[1]12日_公式練習②-結果表（貼付）'!$A:$Z,MATCH($A34,'[1]12日_公式練習②-結果表（貼付）'!$A:$A,0),MATCH(S$11,'[1]12日_公式練習②-結果表（貼付）'!$1:$1,0)),""))</f>
        <v/>
      </c>
      <c r="T34" s="4"/>
      <c r="U34" s="4"/>
    </row>
    <row r="35" spans="1:21" ht="12.75" customHeight="1" x14ac:dyDescent="0.15">
      <c r="A35" s="39" t="str">
        <f>IF(OR('[1]12日_公式練習②-結果表（貼付）'!A24="DNF",'[1]12日_公式練習②-結果表（貼付）'!A24="DNS",'[1]12日_公式練習②-結果表（貼付）'!A24="DQ"),'[1]12日_公式練習②-結果表（貼付）'!A24,IF(MAX('[1]12日_公式練習②-結果表（貼付）'!$A:$A)&gt;A34,A34+1,""))</f>
        <v/>
      </c>
      <c r="B35" s="38" t="str">
        <f>IFERROR(INDEX('[1]12日_公式練習②-結果表（貼付）'!A24:$Z$50,MATCH($A35,'[1]12日_公式練習②-結果表（貼付）'!A24:$A$50,0),MATCH('12日_公式練習②-結果表'!B$11,'[1]12日_公式練習②-結果表（貼付）'!$1:$1,0)),"")</f>
        <v/>
      </c>
      <c r="C35" s="37"/>
      <c r="D35" s="36" t="str">
        <f>IFERROR(INDEX('[1]12日_公式練習②-結果表（貼付）'!$A:$Z,MATCH($B35,'[1]12日_公式練習②-結果表（貼付）'!$B:$B,0),MATCH('12日_公式練習②-結果表'!D$11,'[1]12日_公式練習②-結果表（貼付）'!$1:$1,0)),"")</f>
        <v/>
      </c>
      <c r="E35" s="35" t="str">
        <f>IFERROR(INDEX('[1]12日_公式練習②-結果表（貼付）'!$A:$Z,MATCH($B35,'[1]12日_公式練習②-結果表（貼付）'!$B:$B,0),MATCH('12日_公式練習②-結果表'!E$11,'[1]12日_公式練習②-結果表（貼付）'!$1:$1,0)),"")</f>
        <v/>
      </c>
      <c r="F35" s="34" t="str">
        <f>IFERROR(INDEX('[1]12日_公式練習②-結果表（貼付）'!$A:$Z,MATCH($B35,'[1]12日_公式練習②-結果表（貼付）'!$B:$B,0),MATCH('12日_公式練習②-結果表'!F$11,'[1]12日_公式練習②-結果表（貼付）'!$1:$1,0)),"")</f>
        <v/>
      </c>
      <c r="G35" s="33" t="str">
        <f>IFERROR(INDEX('[1]12日_公式練習②-結果表（貼付）'!$A:$Z,MATCH($B35,'[1]12日_公式練習②-結果表（貼付）'!$B:$B,0),MATCH('12日_公式練習②-結果表'!G$11,'[1]12日_公式練習②-結果表（貼付）'!$1:$1,0)),"")</f>
        <v/>
      </c>
      <c r="H35" s="32" t="str">
        <f>IF(A35="DNS","ｽﾀｰﾄ出来ず",IF(A35="DQ","失　格",IFERROR(INDEX('[1]12日_公式練習②-結果表（貼付）'!$A:$Z,MATCH($B35,'[1]12日_公式練習②-結果表（貼付）'!$B:$B,0),MATCH('12日_公式練習②-結果表'!H$11,'[1]12日_公式練習②-結果表（貼付）'!$1:$1,0)),"")))</f>
        <v/>
      </c>
      <c r="I35" s="31" t="str">
        <f>IF(H35&lt;1,"",IF($I$11&gt;H35,"R",""))</f>
        <v/>
      </c>
      <c r="J35" s="30" t="str">
        <f>IF(A35="DNS","",IF(A35="DQ","",IFERROR(INDEX('[1]12日_公式練習②-結果表（貼付）'!$A:$Z,MATCH($B35,'[1]12日_公式練習②-結果表（貼付）'!$B:$B,0),MATCH('12日_公式練習②-結果表'!J$11,'[1]12日_公式練習②-結果表（貼付）'!$1:$1,0)),"")))</f>
        <v/>
      </c>
      <c r="K35" s="30" t="str">
        <f>IF(A35="DNS","",IF(A35="DQ","",IFERROR(INDEX('[1]12日_公式練習②-結果表（貼付）'!$A:$Z,MATCH($B35,'[1]12日_公式練習②-結果表（貼付）'!$B:$B,0),MATCH('12日_公式練習②-結果表'!K$11,'[1]12日_公式練習②-結果表（貼付）'!$1:$1,0)),"")))</f>
        <v/>
      </c>
      <c r="L35" s="29" t="str">
        <f>IF(A35="DNS","",IF(A35="DQ","",IFERROR(INDEX('[1]12日_公式練習②-結果表（貼付）'!$A:$Z,MATCH($B35,'[1]12日_公式練習②-結果表（貼付）'!$B:$B,0),MATCH("In Lap",'[1]12日_公式練習②-結果表（貼付）'!$1:$1,0))&amp;"/"&amp;INDEX('[1]12日_公式練習②-結果表（貼付）'!$A:$Z,MATCH($B35,'[1]12日_公式練習②-結果表（貼付）'!$B:$B,0),MATCH("Laps",'[1]12日_公式練習②-結果表（貼付）'!$1:$1,0)),"")))</f>
        <v/>
      </c>
      <c r="M35" s="6"/>
      <c r="N35" s="4"/>
      <c r="O35" s="4"/>
      <c r="P35" s="5" t="str">
        <f>IF(IFERROR(INDEX('[1]12日_公式練習②-結果表（貼付）'!$A:$Z,MATCH($B35,'[1]12日_公式練習②-結果表（貼付）'!$B:$B,0),MATCH(P$11,'[1]12日_公式練習②-結果表（貼付）'!$1:$1,0)),"")=0,"",IFERROR(INDEX('[1]12日_公式練習②-結果表（貼付）'!$A:$Z,MATCH($B35,'[1]12日_公式練習②-結果表（貼付）'!$B:$B,0),MATCH(P$11,'[1]12日_公式練習②-結果表（貼付）'!$1:$1,0)),""))</f>
        <v/>
      </c>
      <c r="Q35" s="5" t="str">
        <f>IF(P35="","",COUNTIF($P$13:P35,"&lt;&gt;"&amp;""))</f>
        <v/>
      </c>
      <c r="R35" s="5" t="str">
        <f>IFERROR(RANK(Q35,$Q$13:$Q$46,1),"")</f>
        <v/>
      </c>
      <c r="S35" s="5" t="str">
        <f>IF(IFERROR(INDEX('[1]12日_公式練習②-結果表（貼付）'!$A:$Z,MATCH($A35,'[1]12日_公式練習②-結果表（貼付）'!$A:$A,0),MATCH(S$11,'[1]12日_公式練習②-結果表（貼付）'!$1:$1,0)),"")=0,"",IFERROR(INDEX('[1]12日_公式練習②-結果表（貼付）'!$A:$Z,MATCH($A35,'[1]12日_公式練習②-結果表（貼付）'!$A:$A,0),MATCH(S$11,'[1]12日_公式練習②-結果表（貼付）'!$1:$1,0)),""))</f>
        <v/>
      </c>
      <c r="T35" s="4"/>
      <c r="U35" s="4"/>
    </row>
    <row r="36" spans="1:21" ht="12.75" customHeight="1" x14ac:dyDescent="0.15">
      <c r="A36" s="39" t="str">
        <f>IF(OR('[1]12日_公式練習②-結果表（貼付）'!A25="DNF",'[1]12日_公式練習②-結果表（貼付）'!A25="DNS",'[1]12日_公式練習②-結果表（貼付）'!A25="DQ"),'[1]12日_公式練習②-結果表（貼付）'!A25,IF(MAX('[1]12日_公式練習②-結果表（貼付）'!$A:$A)&gt;A35,A35+1,""))</f>
        <v/>
      </c>
      <c r="B36" s="38" t="str">
        <f>IFERROR(INDEX('[1]12日_公式練習②-結果表（貼付）'!A25:$Z$50,MATCH($A36,'[1]12日_公式練習②-結果表（貼付）'!A25:$A$50,0),MATCH('12日_公式練習②-結果表'!B$11,'[1]12日_公式練習②-結果表（貼付）'!$1:$1,0)),"")</f>
        <v/>
      </c>
      <c r="C36" s="37"/>
      <c r="D36" s="36" t="str">
        <f>IFERROR(INDEX('[1]12日_公式練習②-結果表（貼付）'!$A:$Z,MATCH($B36,'[1]12日_公式練習②-結果表（貼付）'!$B:$B,0),MATCH('12日_公式練習②-結果表'!D$11,'[1]12日_公式練習②-結果表（貼付）'!$1:$1,0)),"")</f>
        <v/>
      </c>
      <c r="E36" s="35" t="str">
        <f>IFERROR(INDEX('[1]12日_公式練習②-結果表（貼付）'!$A:$Z,MATCH($B36,'[1]12日_公式練習②-結果表（貼付）'!$B:$B,0),MATCH('12日_公式練習②-結果表'!E$11,'[1]12日_公式練習②-結果表（貼付）'!$1:$1,0)),"")</f>
        <v/>
      </c>
      <c r="F36" s="34" t="str">
        <f>IFERROR(INDEX('[1]12日_公式練習②-結果表（貼付）'!$A:$Z,MATCH($B36,'[1]12日_公式練習②-結果表（貼付）'!$B:$B,0),MATCH('12日_公式練習②-結果表'!F$11,'[1]12日_公式練習②-結果表（貼付）'!$1:$1,0)),"")</f>
        <v/>
      </c>
      <c r="G36" s="33" t="str">
        <f>IFERROR(INDEX('[1]12日_公式練習②-結果表（貼付）'!$A:$Z,MATCH($B36,'[1]12日_公式練習②-結果表（貼付）'!$B:$B,0),MATCH('12日_公式練習②-結果表'!G$11,'[1]12日_公式練習②-結果表（貼付）'!$1:$1,0)),"")</f>
        <v/>
      </c>
      <c r="H36" s="32" t="str">
        <f>IF(A36="DNS","ｽﾀｰﾄ出来ず",IF(A36="DQ","失　格",IFERROR(INDEX('[1]12日_公式練習②-結果表（貼付）'!$A:$Z,MATCH($B36,'[1]12日_公式練習②-結果表（貼付）'!$B:$B,0),MATCH('12日_公式練習②-結果表'!H$11,'[1]12日_公式練習②-結果表（貼付）'!$1:$1,0)),"")))</f>
        <v/>
      </c>
      <c r="I36" s="31" t="str">
        <f>IF(H36&lt;1,"",IF($I$11&gt;H36,"R",""))</f>
        <v/>
      </c>
      <c r="J36" s="30" t="str">
        <f>IF(A36="DNS","",IF(A36="DQ","",IFERROR(INDEX('[1]12日_公式練習②-結果表（貼付）'!$A:$Z,MATCH($B36,'[1]12日_公式練習②-結果表（貼付）'!$B:$B,0),MATCH('12日_公式練習②-結果表'!J$11,'[1]12日_公式練習②-結果表（貼付）'!$1:$1,0)),"")))</f>
        <v/>
      </c>
      <c r="K36" s="30" t="str">
        <f>IF(A36="DNS","",IF(A36="DQ","",IFERROR(INDEX('[1]12日_公式練習②-結果表（貼付）'!$A:$Z,MATCH($B36,'[1]12日_公式練習②-結果表（貼付）'!$B:$B,0),MATCH('12日_公式練習②-結果表'!K$11,'[1]12日_公式練習②-結果表（貼付）'!$1:$1,0)),"")))</f>
        <v/>
      </c>
      <c r="L36" s="29" t="str">
        <f>IF(A36="DNS","",IF(A36="DQ","",IFERROR(INDEX('[1]12日_公式練習②-結果表（貼付）'!$A:$Z,MATCH($B36,'[1]12日_公式練習②-結果表（貼付）'!$B:$B,0),MATCH("In Lap",'[1]12日_公式練習②-結果表（貼付）'!$1:$1,0))&amp;"/"&amp;INDEX('[1]12日_公式練習②-結果表（貼付）'!$A:$Z,MATCH($B36,'[1]12日_公式練習②-結果表（貼付）'!$B:$B,0),MATCH("Laps",'[1]12日_公式練習②-結果表（貼付）'!$1:$1,0)),"")))</f>
        <v/>
      </c>
      <c r="M36" s="6"/>
      <c r="N36" s="4"/>
      <c r="O36" s="4"/>
      <c r="P36" s="5" t="str">
        <f>IF(IFERROR(INDEX('[1]12日_公式練習②-結果表（貼付）'!$A:$Z,MATCH($B36,'[1]12日_公式練習②-結果表（貼付）'!$B:$B,0),MATCH(P$11,'[1]12日_公式練習②-結果表（貼付）'!$1:$1,0)),"")=0,"",IFERROR(INDEX('[1]12日_公式練習②-結果表（貼付）'!$A:$Z,MATCH($B36,'[1]12日_公式練習②-結果表（貼付）'!$B:$B,0),MATCH(P$11,'[1]12日_公式練習②-結果表（貼付）'!$1:$1,0)),""))</f>
        <v/>
      </c>
      <c r="Q36" s="5" t="str">
        <f>IF(P36="","",COUNTIF($P$13:P36,"&lt;&gt;"&amp;""))</f>
        <v/>
      </c>
      <c r="R36" s="5" t="str">
        <f>IFERROR(RANK(Q36,$Q$13:$Q$46,1),"")</f>
        <v/>
      </c>
      <c r="S36" s="5" t="str">
        <f>IF(IFERROR(INDEX('[1]12日_公式練習②-結果表（貼付）'!$A:$Z,MATCH($A36,'[1]12日_公式練習②-結果表（貼付）'!$A:$A,0),MATCH(S$11,'[1]12日_公式練習②-結果表（貼付）'!$1:$1,0)),"")=0,"",IFERROR(INDEX('[1]12日_公式練習②-結果表（貼付）'!$A:$Z,MATCH($A36,'[1]12日_公式練習②-結果表（貼付）'!$A:$A,0),MATCH(S$11,'[1]12日_公式練習②-結果表（貼付）'!$1:$1,0)),""))</f>
        <v/>
      </c>
      <c r="T36" s="4"/>
      <c r="U36" s="4"/>
    </row>
    <row r="37" spans="1:21" ht="12.75" customHeight="1" x14ac:dyDescent="0.15">
      <c r="A37" s="39" t="str">
        <f>IF(OR('[1]12日_公式練習②-結果表（貼付）'!A26="DNF",'[1]12日_公式練習②-結果表（貼付）'!A26="DNS",'[1]12日_公式練習②-結果表（貼付）'!A26="DQ"),'[1]12日_公式練習②-結果表（貼付）'!A26,IF(MAX('[1]12日_公式練習②-結果表（貼付）'!$A:$A)&gt;A36,A36+1,""))</f>
        <v/>
      </c>
      <c r="B37" s="38" t="str">
        <f>IFERROR(INDEX('[1]12日_公式練習②-結果表（貼付）'!A26:$Z$50,MATCH($A37,'[1]12日_公式練習②-結果表（貼付）'!A26:$A$50,0),MATCH('12日_公式練習②-結果表'!B$11,'[1]12日_公式練習②-結果表（貼付）'!$1:$1,0)),"")</f>
        <v/>
      </c>
      <c r="C37" s="37"/>
      <c r="D37" s="36" t="str">
        <f>IFERROR(INDEX('[1]12日_公式練習②-結果表（貼付）'!$A:$Z,MATCH($B37,'[1]12日_公式練習②-結果表（貼付）'!$B:$B,0),MATCH('12日_公式練習②-結果表'!D$11,'[1]12日_公式練習②-結果表（貼付）'!$1:$1,0)),"")</f>
        <v/>
      </c>
      <c r="E37" s="35" t="str">
        <f>IFERROR(INDEX('[1]12日_公式練習②-結果表（貼付）'!$A:$Z,MATCH($B37,'[1]12日_公式練習②-結果表（貼付）'!$B:$B,0),MATCH('12日_公式練習②-結果表'!E$11,'[1]12日_公式練習②-結果表（貼付）'!$1:$1,0)),"")</f>
        <v/>
      </c>
      <c r="F37" s="34" t="str">
        <f>IFERROR(INDEX('[1]12日_公式練習②-結果表（貼付）'!$A:$Z,MATCH($B37,'[1]12日_公式練習②-結果表（貼付）'!$B:$B,0),MATCH('12日_公式練習②-結果表'!F$11,'[1]12日_公式練習②-結果表（貼付）'!$1:$1,0)),"")</f>
        <v/>
      </c>
      <c r="G37" s="33" t="str">
        <f>IFERROR(INDEX('[1]12日_公式練習②-結果表（貼付）'!$A:$Z,MATCH($B37,'[1]12日_公式練習②-結果表（貼付）'!$B:$B,0),MATCH('12日_公式練習②-結果表'!G$11,'[1]12日_公式練習②-結果表（貼付）'!$1:$1,0)),"")</f>
        <v/>
      </c>
      <c r="H37" s="32" t="str">
        <f>IF(A37="DNS","ｽﾀｰﾄ出来ず",IF(A37="DQ","失　格",IFERROR(INDEX('[1]12日_公式練習②-結果表（貼付）'!$A:$Z,MATCH($B37,'[1]12日_公式練習②-結果表（貼付）'!$B:$B,0),MATCH('12日_公式練習②-結果表'!H$11,'[1]12日_公式練習②-結果表（貼付）'!$1:$1,0)),"")))</f>
        <v/>
      </c>
      <c r="I37" s="31" t="str">
        <f>IF(H37&lt;1,"",IF($I$11&gt;H37,"R",""))</f>
        <v/>
      </c>
      <c r="J37" s="30" t="str">
        <f>IF(A37="DNS","",IF(A37="DQ","",IFERROR(INDEX('[1]12日_公式練習②-結果表（貼付）'!$A:$Z,MATCH($B37,'[1]12日_公式練習②-結果表（貼付）'!$B:$B,0),MATCH('12日_公式練習②-結果表'!J$11,'[1]12日_公式練習②-結果表（貼付）'!$1:$1,0)),"")))</f>
        <v/>
      </c>
      <c r="K37" s="30" t="str">
        <f>IF(A37="DNS","",IF(A37="DQ","",IFERROR(INDEX('[1]12日_公式練習②-結果表（貼付）'!$A:$Z,MATCH($B37,'[1]12日_公式練習②-結果表（貼付）'!$B:$B,0),MATCH('12日_公式練習②-結果表'!K$11,'[1]12日_公式練習②-結果表（貼付）'!$1:$1,0)),"")))</f>
        <v/>
      </c>
      <c r="L37" s="29" t="str">
        <f>IF(A37="DNS","",IF(A37="DQ","",IFERROR(INDEX('[1]12日_公式練習②-結果表（貼付）'!$A:$Z,MATCH($B37,'[1]12日_公式練習②-結果表（貼付）'!$B:$B,0),MATCH("In Lap",'[1]12日_公式練習②-結果表（貼付）'!$1:$1,0))&amp;"/"&amp;INDEX('[1]12日_公式練習②-結果表（貼付）'!$A:$Z,MATCH($B37,'[1]12日_公式練習②-結果表（貼付）'!$B:$B,0),MATCH("Laps",'[1]12日_公式練習②-結果表（貼付）'!$1:$1,0)),"")))</f>
        <v/>
      </c>
      <c r="M37" s="6"/>
      <c r="N37" s="4"/>
      <c r="O37" s="4"/>
      <c r="P37" s="5" t="str">
        <f>IF(IFERROR(INDEX('[1]12日_公式練習②-結果表（貼付）'!$A:$Z,MATCH($B37,'[1]12日_公式練習②-結果表（貼付）'!$B:$B,0),MATCH(P$11,'[1]12日_公式練習②-結果表（貼付）'!$1:$1,0)),"")=0,"",IFERROR(INDEX('[1]12日_公式練習②-結果表（貼付）'!$A:$Z,MATCH($B37,'[1]12日_公式練習②-結果表（貼付）'!$B:$B,0),MATCH(P$11,'[1]12日_公式練習②-結果表（貼付）'!$1:$1,0)),""))</f>
        <v/>
      </c>
      <c r="Q37" s="5" t="str">
        <f>IF(P37="","",COUNTIF($P$13:P37,"&lt;&gt;"&amp;""))</f>
        <v/>
      </c>
      <c r="R37" s="5" t="str">
        <f>IFERROR(RANK(Q37,$Q$13:$Q$46,1),"")</f>
        <v/>
      </c>
      <c r="S37" s="5" t="str">
        <f>IF(IFERROR(INDEX('[1]12日_公式練習②-結果表（貼付）'!$A:$Z,MATCH($A37,'[1]12日_公式練習②-結果表（貼付）'!$A:$A,0),MATCH(S$11,'[1]12日_公式練習②-結果表（貼付）'!$1:$1,0)),"")=0,"",IFERROR(INDEX('[1]12日_公式練習②-結果表（貼付）'!$A:$Z,MATCH($A37,'[1]12日_公式練習②-結果表（貼付）'!$A:$A,0),MATCH(S$11,'[1]12日_公式練習②-結果表（貼付）'!$1:$1,0)),""))</f>
        <v/>
      </c>
      <c r="T37" s="4"/>
      <c r="U37" s="4"/>
    </row>
    <row r="38" spans="1:21" ht="12.75" customHeight="1" x14ac:dyDescent="0.15">
      <c r="A38" s="39" t="str">
        <f>IF(OR('[1]12日_公式練習②-結果表（貼付）'!A27="DNF",'[1]12日_公式練習②-結果表（貼付）'!A27="DNS",'[1]12日_公式練習②-結果表（貼付）'!A27="DQ"),'[1]12日_公式練習②-結果表（貼付）'!A27,IF(MAX('[1]12日_公式練習②-結果表（貼付）'!$A:$A)&gt;A37,A37+1,""))</f>
        <v/>
      </c>
      <c r="B38" s="38" t="str">
        <f>IFERROR(INDEX('[1]12日_公式練習②-結果表（貼付）'!A27:$Z$50,MATCH($A38,'[1]12日_公式練習②-結果表（貼付）'!A27:$A$50,0),MATCH('12日_公式練習②-結果表'!B$11,'[1]12日_公式練習②-結果表（貼付）'!$1:$1,0)),"")</f>
        <v/>
      </c>
      <c r="C38" s="37"/>
      <c r="D38" s="36" t="str">
        <f>IFERROR(INDEX('[1]12日_公式練習②-結果表（貼付）'!$A:$Z,MATCH($B38,'[1]12日_公式練習②-結果表（貼付）'!$B:$B,0),MATCH('12日_公式練習②-結果表'!D$11,'[1]12日_公式練習②-結果表（貼付）'!$1:$1,0)),"")</f>
        <v/>
      </c>
      <c r="E38" s="35" t="str">
        <f>IFERROR(INDEX('[1]12日_公式練習②-結果表（貼付）'!$A:$Z,MATCH($B38,'[1]12日_公式練習②-結果表（貼付）'!$B:$B,0),MATCH('12日_公式練習②-結果表'!E$11,'[1]12日_公式練習②-結果表（貼付）'!$1:$1,0)),"")</f>
        <v/>
      </c>
      <c r="F38" s="34" t="str">
        <f>IFERROR(INDEX('[1]12日_公式練習②-結果表（貼付）'!$A:$Z,MATCH($B38,'[1]12日_公式練習②-結果表（貼付）'!$B:$B,0),MATCH('12日_公式練習②-結果表'!F$11,'[1]12日_公式練習②-結果表（貼付）'!$1:$1,0)),"")</f>
        <v/>
      </c>
      <c r="G38" s="33" t="str">
        <f>IFERROR(INDEX('[1]12日_公式練習②-結果表（貼付）'!$A:$Z,MATCH($B38,'[1]12日_公式練習②-結果表（貼付）'!$B:$B,0),MATCH('12日_公式練習②-結果表'!G$11,'[1]12日_公式練習②-結果表（貼付）'!$1:$1,0)),"")</f>
        <v/>
      </c>
      <c r="H38" s="32" t="str">
        <f>IF(A38="DNS","ｽﾀｰﾄ出来ず",IF(A38="DQ","失　格",IFERROR(INDEX('[1]12日_公式練習②-結果表（貼付）'!$A:$Z,MATCH($B38,'[1]12日_公式練習②-結果表（貼付）'!$B:$B,0),MATCH('12日_公式練習②-結果表'!H$11,'[1]12日_公式練習②-結果表（貼付）'!$1:$1,0)),"")))</f>
        <v/>
      </c>
      <c r="I38" s="31" t="str">
        <f>IF(H38&lt;1,"",IF($I$11&gt;H38,"R",""))</f>
        <v/>
      </c>
      <c r="J38" s="30" t="str">
        <f>IF(A38="DNS","",IF(A38="DQ","",IFERROR(INDEX('[1]12日_公式練習②-結果表（貼付）'!$A:$Z,MATCH($B38,'[1]12日_公式練習②-結果表（貼付）'!$B:$B,0),MATCH('12日_公式練習②-結果表'!J$11,'[1]12日_公式練習②-結果表（貼付）'!$1:$1,0)),"")))</f>
        <v/>
      </c>
      <c r="K38" s="30" t="str">
        <f>IF(A38="DNS","",IF(A38="DQ","",IFERROR(INDEX('[1]12日_公式練習②-結果表（貼付）'!$A:$Z,MATCH($B38,'[1]12日_公式練習②-結果表（貼付）'!$B:$B,0),MATCH('12日_公式練習②-結果表'!K$11,'[1]12日_公式練習②-結果表（貼付）'!$1:$1,0)),"")))</f>
        <v/>
      </c>
      <c r="L38" s="29" t="str">
        <f>IF(A38="DNS","",IF(A38="DQ","",IFERROR(INDEX('[1]12日_公式練習②-結果表（貼付）'!$A:$Z,MATCH($B38,'[1]12日_公式練習②-結果表（貼付）'!$B:$B,0),MATCH("In Lap",'[1]12日_公式練習②-結果表（貼付）'!$1:$1,0))&amp;"/"&amp;INDEX('[1]12日_公式練習②-結果表（貼付）'!$A:$Z,MATCH($B38,'[1]12日_公式練習②-結果表（貼付）'!$B:$B,0),MATCH("Laps",'[1]12日_公式練習②-結果表（貼付）'!$1:$1,0)),"")))</f>
        <v/>
      </c>
      <c r="M38" s="6"/>
      <c r="N38" s="4"/>
      <c r="O38" s="4"/>
      <c r="P38" s="5" t="str">
        <f>IF(IFERROR(INDEX('[1]12日_公式練習②-結果表（貼付）'!$A:$Z,MATCH($B38,'[1]12日_公式練習②-結果表（貼付）'!$B:$B,0),MATCH(P$11,'[1]12日_公式練習②-結果表（貼付）'!$1:$1,0)),"")=0,"",IFERROR(INDEX('[1]12日_公式練習②-結果表（貼付）'!$A:$Z,MATCH($B38,'[1]12日_公式練習②-結果表（貼付）'!$B:$B,0),MATCH(P$11,'[1]12日_公式練習②-結果表（貼付）'!$1:$1,0)),""))</f>
        <v/>
      </c>
      <c r="Q38" s="5" t="str">
        <f>IF(P38="","",COUNTIF($P$13:P38,"&lt;&gt;"&amp;""))</f>
        <v/>
      </c>
      <c r="R38" s="5" t="str">
        <f>IFERROR(RANK(Q38,$Q$13:$Q$46,1),"")</f>
        <v/>
      </c>
      <c r="S38" s="5" t="str">
        <f>IF(IFERROR(INDEX('[1]12日_公式練習②-結果表（貼付）'!$A:$Z,MATCH($A38,'[1]12日_公式練習②-結果表（貼付）'!$A:$A,0),MATCH(S$11,'[1]12日_公式練習②-結果表（貼付）'!$1:$1,0)),"")=0,"",IFERROR(INDEX('[1]12日_公式練習②-結果表（貼付）'!$A:$Z,MATCH($A38,'[1]12日_公式練習②-結果表（貼付）'!$A:$A,0),MATCH(S$11,'[1]12日_公式練習②-結果表（貼付）'!$1:$1,0)),""))</f>
        <v/>
      </c>
      <c r="T38" s="4"/>
      <c r="U38" s="4"/>
    </row>
    <row r="39" spans="1:21" ht="12.75" customHeight="1" x14ac:dyDescent="0.15">
      <c r="A39" s="39" t="str">
        <f>IF(OR('[1]12日_公式練習②-結果表（貼付）'!A28="DNF",'[1]12日_公式練習②-結果表（貼付）'!A28="DNS",'[1]12日_公式練習②-結果表（貼付）'!A28="DQ"),'[1]12日_公式練習②-結果表（貼付）'!A28,IF(MAX('[1]12日_公式練習②-結果表（貼付）'!$A:$A)&gt;A38,A38+1,""))</f>
        <v/>
      </c>
      <c r="B39" s="38" t="str">
        <f>IFERROR(INDEX('[1]12日_公式練習②-結果表（貼付）'!A28:$Z$50,MATCH($A39,'[1]12日_公式練習②-結果表（貼付）'!A28:$A$50,0),MATCH('12日_公式練習②-結果表'!B$11,'[1]12日_公式練習②-結果表（貼付）'!$1:$1,0)),"")</f>
        <v/>
      </c>
      <c r="C39" s="37"/>
      <c r="D39" s="36" t="str">
        <f>IFERROR(INDEX('[1]12日_公式練習②-結果表（貼付）'!$A:$Z,MATCH($B39,'[1]12日_公式練習②-結果表（貼付）'!$B:$B,0),MATCH('12日_公式練習②-結果表'!D$11,'[1]12日_公式練習②-結果表（貼付）'!$1:$1,0)),"")</f>
        <v/>
      </c>
      <c r="E39" s="35" t="str">
        <f>IFERROR(INDEX('[1]12日_公式練習②-結果表（貼付）'!$A:$Z,MATCH($B39,'[1]12日_公式練習②-結果表（貼付）'!$B:$B,0),MATCH('12日_公式練習②-結果表'!E$11,'[1]12日_公式練習②-結果表（貼付）'!$1:$1,0)),"")</f>
        <v/>
      </c>
      <c r="F39" s="34" t="str">
        <f>IFERROR(INDEX('[1]12日_公式練習②-結果表（貼付）'!$A:$Z,MATCH($B39,'[1]12日_公式練習②-結果表（貼付）'!$B:$B,0),MATCH('12日_公式練習②-結果表'!F$11,'[1]12日_公式練習②-結果表（貼付）'!$1:$1,0)),"")</f>
        <v/>
      </c>
      <c r="G39" s="33" t="str">
        <f>IFERROR(INDEX('[1]12日_公式練習②-結果表（貼付）'!$A:$Z,MATCH($B39,'[1]12日_公式練習②-結果表（貼付）'!$B:$B,0),MATCH('12日_公式練習②-結果表'!G$11,'[1]12日_公式練習②-結果表（貼付）'!$1:$1,0)),"")</f>
        <v/>
      </c>
      <c r="H39" s="32" t="str">
        <f>IF(A39="DNS","ｽﾀｰﾄ出来ず",IF(A39="DQ","失　格",IFERROR(INDEX('[1]12日_公式練習②-結果表（貼付）'!$A:$Z,MATCH($B39,'[1]12日_公式練習②-結果表（貼付）'!$B:$B,0),MATCH('12日_公式練習②-結果表'!H$11,'[1]12日_公式練習②-結果表（貼付）'!$1:$1,0)),"")))</f>
        <v/>
      </c>
      <c r="I39" s="31" t="str">
        <f>IF(H39&lt;1,"",IF($I$11&gt;H39,"R",""))</f>
        <v/>
      </c>
      <c r="J39" s="30" t="str">
        <f>IF(A39="DNS","",IF(A39="DQ","",IFERROR(INDEX('[1]12日_公式練習②-結果表（貼付）'!$A:$Z,MATCH($B39,'[1]12日_公式練習②-結果表（貼付）'!$B:$B,0),MATCH('12日_公式練習②-結果表'!J$11,'[1]12日_公式練習②-結果表（貼付）'!$1:$1,0)),"")))</f>
        <v/>
      </c>
      <c r="K39" s="30" t="str">
        <f>IF(A39="DNS","",IF(A39="DQ","",IFERROR(INDEX('[1]12日_公式練習②-結果表（貼付）'!$A:$Z,MATCH($B39,'[1]12日_公式練習②-結果表（貼付）'!$B:$B,0),MATCH('12日_公式練習②-結果表'!K$11,'[1]12日_公式練習②-結果表（貼付）'!$1:$1,0)),"")))</f>
        <v/>
      </c>
      <c r="L39" s="29" t="str">
        <f>IF(A39="DNS","",IF(A39="DQ","",IFERROR(INDEX('[1]12日_公式練習②-結果表（貼付）'!$A:$Z,MATCH($B39,'[1]12日_公式練習②-結果表（貼付）'!$B:$B,0),MATCH("In Lap",'[1]12日_公式練習②-結果表（貼付）'!$1:$1,0))&amp;"/"&amp;INDEX('[1]12日_公式練習②-結果表（貼付）'!$A:$Z,MATCH($B39,'[1]12日_公式練習②-結果表（貼付）'!$B:$B,0),MATCH("Laps",'[1]12日_公式練習②-結果表（貼付）'!$1:$1,0)),"")))</f>
        <v/>
      </c>
      <c r="M39" s="6"/>
      <c r="N39" s="4"/>
      <c r="O39" s="4"/>
      <c r="P39" s="5" t="str">
        <f>IF(IFERROR(INDEX('[1]12日_公式練習②-結果表（貼付）'!$A:$Z,MATCH($B39,'[1]12日_公式練習②-結果表（貼付）'!$B:$B,0),MATCH(P$11,'[1]12日_公式練習②-結果表（貼付）'!$1:$1,0)),"")=0,"",IFERROR(INDEX('[1]12日_公式練習②-結果表（貼付）'!$A:$Z,MATCH($B39,'[1]12日_公式練習②-結果表（貼付）'!$B:$B,0),MATCH(P$11,'[1]12日_公式練習②-結果表（貼付）'!$1:$1,0)),""))</f>
        <v/>
      </c>
      <c r="Q39" s="5" t="str">
        <f>IF(P39="","",COUNTIF($P$13:P39,"&lt;&gt;"&amp;""))</f>
        <v/>
      </c>
      <c r="R39" s="5" t="str">
        <f>IFERROR(RANK(Q39,$Q$13:$Q$46,1),"")</f>
        <v/>
      </c>
      <c r="S39" s="5" t="str">
        <f>IF(IFERROR(INDEX('[1]12日_公式練習②-結果表（貼付）'!$A:$Z,MATCH($A39,'[1]12日_公式練習②-結果表（貼付）'!$A:$A,0),MATCH(S$11,'[1]12日_公式練習②-結果表（貼付）'!$1:$1,0)),"")=0,"",IFERROR(INDEX('[1]12日_公式練習②-結果表（貼付）'!$A:$Z,MATCH($A39,'[1]12日_公式練習②-結果表（貼付）'!$A:$A,0),MATCH(S$11,'[1]12日_公式練習②-結果表（貼付）'!$1:$1,0)),""))</f>
        <v/>
      </c>
      <c r="T39" s="4"/>
      <c r="U39" s="4"/>
    </row>
    <row r="40" spans="1:21" ht="12.75" customHeight="1" x14ac:dyDescent="0.15">
      <c r="A40" s="39" t="str">
        <f>IF(OR('[1]12日_公式練習②-結果表（貼付）'!A29="DNF",'[1]12日_公式練習②-結果表（貼付）'!A29="DNS",'[1]12日_公式練習②-結果表（貼付）'!A29="DQ"),'[1]12日_公式練習②-結果表（貼付）'!A29,IF(MAX('[1]12日_公式練習②-結果表（貼付）'!$A:$A)&gt;A39,A39+1,""))</f>
        <v/>
      </c>
      <c r="B40" s="38" t="str">
        <f>IFERROR(INDEX('[1]12日_公式練習②-結果表（貼付）'!A29:$Z$50,MATCH($A40,'[1]12日_公式練習②-結果表（貼付）'!A29:$A$50,0),MATCH('12日_公式練習②-結果表'!B$11,'[1]12日_公式練習②-結果表（貼付）'!$1:$1,0)),"")</f>
        <v/>
      </c>
      <c r="C40" s="37"/>
      <c r="D40" s="36" t="str">
        <f>IFERROR(INDEX('[1]12日_公式練習②-結果表（貼付）'!$A:$Z,MATCH($B40,'[1]12日_公式練習②-結果表（貼付）'!$B:$B,0),MATCH('12日_公式練習②-結果表'!D$11,'[1]12日_公式練習②-結果表（貼付）'!$1:$1,0)),"")</f>
        <v/>
      </c>
      <c r="E40" s="35" t="str">
        <f>IFERROR(INDEX('[1]12日_公式練習②-結果表（貼付）'!$A:$Z,MATCH($B40,'[1]12日_公式練習②-結果表（貼付）'!$B:$B,0),MATCH('12日_公式練習②-結果表'!E$11,'[1]12日_公式練習②-結果表（貼付）'!$1:$1,0)),"")</f>
        <v/>
      </c>
      <c r="F40" s="34" t="str">
        <f>IFERROR(INDEX('[1]12日_公式練習②-結果表（貼付）'!$A:$Z,MATCH($B40,'[1]12日_公式練習②-結果表（貼付）'!$B:$B,0),MATCH('12日_公式練習②-結果表'!F$11,'[1]12日_公式練習②-結果表（貼付）'!$1:$1,0)),"")</f>
        <v/>
      </c>
      <c r="G40" s="33" t="str">
        <f>IFERROR(INDEX('[1]12日_公式練習②-結果表（貼付）'!$A:$Z,MATCH($B40,'[1]12日_公式練習②-結果表（貼付）'!$B:$B,0),MATCH('12日_公式練習②-結果表'!G$11,'[1]12日_公式練習②-結果表（貼付）'!$1:$1,0)),"")</f>
        <v/>
      </c>
      <c r="H40" s="32" t="str">
        <f>IF(A40="DNS","ｽﾀｰﾄ出来ず",IF(A40="DQ","失　格",IFERROR(INDEX('[1]12日_公式練習②-結果表（貼付）'!$A:$Z,MATCH($B40,'[1]12日_公式練習②-結果表（貼付）'!$B:$B,0),MATCH('12日_公式練習②-結果表'!H$11,'[1]12日_公式練習②-結果表（貼付）'!$1:$1,0)),"")))</f>
        <v/>
      </c>
      <c r="I40" s="31" t="str">
        <f>IF(H40&lt;1,"",IF($I$11&gt;H40,"R",""))</f>
        <v/>
      </c>
      <c r="J40" s="30" t="str">
        <f>IF(A40="DNS","",IF(A40="DQ","",IFERROR(INDEX('[1]12日_公式練習②-結果表（貼付）'!$A:$Z,MATCH($B40,'[1]12日_公式練習②-結果表（貼付）'!$B:$B,0),MATCH('12日_公式練習②-結果表'!J$11,'[1]12日_公式練習②-結果表（貼付）'!$1:$1,0)),"")))</f>
        <v/>
      </c>
      <c r="K40" s="30" t="str">
        <f>IF(A40="DNS","",IF(A40="DQ","",IFERROR(INDEX('[1]12日_公式練習②-結果表（貼付）'!$A:$Z,MATCH($B40,'[1]12日_公式練習②-結果表（貼付）'!$B:$B,0),MATCH('12日_公式練習②-結果表'!K$11,'[1]12日_公式練習②-結果表（貼付）'!$1:$1,0)),"")))</f>
        <v/>
      </c>
      <c r="L40" s="29" t="str">
        <f>IF(A40="DNS","",IF(A40="DQ","",IFERROR(INDEX('[1]12日_公式練習②-結果表（貼付）'!$A:$Z,MATCH($B40,'[1]12日_公式練習②-結果表（貼付）'!$B:$B,0),MATCH("In Lap",'[1]12日_公式練習②-結果表（貼付）'!$1:$1,0))&amp;"/"&amp;INDEX('[1]12日_公式練習②-結果表（貼付）'!$A:$Z,MATCH($B40,'[1]12日_公式練習②-結果表（貼付）'!$B:$B,0),MATCH("Laps",'[1]12日_公式練習②-結果表（貼付）'!$1:$1,0)),"")))</f>
        <v/>
      </c>
      <c r="M40" s="6"/>
      <c r="N40" s="4"/>
      <c r="O40" s="4"/>
      <c r="P40" s="5" t="str">
        <f>IF(IFERROR(INDEX('[1]12日_公式練習②-結果表（貼付）'!$A:$Z,MATCH($B40,'[1]12日_公式練習②-結果表（貼付）'!$B:$B,0),MATCH(P$11,'[1]12日_公式練習②-結果表（貼付）'!$1:$1,0)),"")=0,"",IFERROR(INDEX('[1]12日_公式練習②-結果表（貼付）'!$A:$Z,MATCH($B40,'[1]12日_公式練習②-結果表（貼付）'!$B:$B,0),MATCH(P$11,'[1]12日_公式練習②-結果表（貼付）'!$1:$1,0)),""))</f>
        <v/>
      </c>
      <c r="Q40" s="5" t="str">
        <f>IF(P40="","",COUNTIF($P$13:P40,"&lt;&gt;"&amp;""))</f>
        <v/>
      </c>
      <c r="R40" s="5" t="str">
        <f>IFERROR(RANK(Q40,$Q$13:$Q$46,1),"")</f>
        <v/>
      </c>
      <c r="S40" s="5" t="str">
        <f>IF(IFERROR(INDEX('[1]12日_公式練習②-結果表（貼付）'!$A:$Z,MATCH($A40,'[1]12日_公式練習②-結果表（貼付）'!$A:$A,0),MATCH(S$11,'[1]12日_公式練習②-結果表（貼付）'!$1:$1,0)),"")=0,"",IFERROR(INDEX('[1]12日_公式練習②-結果表（貼付）'!$A:$Z,MATCH($A40,'[1]12日_公式練習②-結果表（貼付）'!$A:$A,0),MATCH(S$11,'[1]12日_公式練習②-結果表（貼付）'!$1:$1,0)),""))</f>
        <v/>
      </c>
      <c r="T40" s="4"/>
      <c r="U40" s="4"/>
    </row>
    <row r="41" spans="1:21" ht="12.75" customHeight="1" x14ac:dyDescent="0.15">
      <c r="A41" s="39" t="str">
        <f>IF(OR('[1]12日_公式練習②-結果表（貼付）'!A30="DNF",'[1]12日_公式練習②-結果表（貼付）'!A30="DNS",'[1]12日_公式練習②-結果表（貼付）'!A30="DQ"),'[1]12日_公式練習②-結果表（貼付）'!A30,IF(MAX('[1]12日_公式練習②-結果表（貼付）'!$A:$A)&gt;A40,A40+1,""))</f>
        <v/>
      </c>
      <c r="B41" s="38" t="str">
        <f>IFERROR(INDEX('[1]12日_公式練習②-結果表（貼付）'!A30:$Z$50,MATCH($A41,'[1]12日_公式練習②-結果表（貼付）'!A30:$A$50,0),MATCH('12日_公式練習②-結果表'!B$11,'[1]12日_公式練習②-結果表（貼付）'!$1:$1,0)),"")</f>
        <v/>
      </c>
      <c r="C41" s="37"/>
      <c r="D41" s="36" t="str">
        <f>IFERROR(INDEX('[1]12日_公式練習②-結果表（貼付）'!$A:$Z,MATCH($B41,'[1]12日_公式練習②-結果表（貼付）'!$B:$B,0),MATCH('12日_公式練習②-結果表'!D$11,'[1]12日_公式練習②-結果表（貼付）'!$1:$1,0)),"")</f>
        <v/>
      </c>
      <c r="E41" s="35" t="str">
        <f>IFERROR(INDEX('[1]12日_公式練習②-結果表（貼付）'!$A:$Z,MATCH($B41,'[1]12日_公式練習②-結果表（貼付）'!$B:$B,0),MATCH('12日_公式練習②-結果表'!E$11,'[1]12日_公式練習②-結果表（貼付）'!$1:$1,0)),"")</f>
        <v/>
      </c>
      <c r="F41" s="34" t="str">
        <f>IFERROR(INDEX('[1]12日_公式練習②-結果表（貼付）'!$A:$Z,MATCH($B41,'[1]12日_公式練習②-結果表（貼付）'!$B:$B,0),MATCH('12日_公式練習②-結果表'!F$11,'[1]12日_公式練習②-結果表（貼付）'!$1:$1,0)),"")</f>
        <v/>
      </c>
      <c r="G41" s="33" t="str">
        <f>IFERROR(INDEX('[1]12日_公式練習②-結果表（貼付）'!$A:$Z,MATCH($B41,'[1]12日_公式練習②-結果表（貼付）'!$B:$B,0),MATCH('12日_公式練習②-結果表'!G$11,'[1]12日_公式練習②-結果表（貼付）'!$1:$1,0)),"")</f>
        <v/>
      </c>
      <c r="H41" s="32" t="str">
        <f>IF(A41="DNS","ｽﾀｰﾄ出来ず",IF(A41="DQ","失　格",IFERROR(INDEX('[1]12日_公式練習②-結果表（貼付）'!$A:$Z,MATCH($B41,'[1]12日_公式練習②-結果表（貼付）'!$B:$B,0),MATCH('12日_公式練習②-結果表'!H$11,'[1]12日_公式練習②-結果表（貼付）'!$1:$1,0)),"")))</f>
        <v/>
      </c>
      <c r="I41" s="31" t="str">
        <f>IF(H41&lt;1,"",IF($I$11&gt;H41,"R",""))</f>
        <v/>
      </c>
      <c r="J41" s="30" t="str">
        <f>IF(A41="DNS","",IF(A41="DQ","",IFERROR(INDEX('[1]12日_公式練習②-結果表（貼付）'!$A:$Z,MATCH($B41,'[1]12日_公式練習②-結果表（貼付）'!$B:$B,0),MATCH('12日_公式練習②-結果表'!J$11,'[1]12日_公式練習②-結果表（貼付）'!$1:$1,0)),"")))</f>
        <v/>
      </c>
      <c r="K41" s="30" t="str">
        <f>IF(A41="DNS","",IF(A41="DQ","",IFERROR(INDEX('[1]12日_公式練習②-結果表（貼付）'!$A:$Z,MATCH($B41,'[1]12日_公式練習②-結果表（貼付）'!$B:$B,0),MATCH('12日_公式練習②-結果表'!K$11,'[1]12日_公式練習②-結果表（貼付）'!$1:$1,0)),"")))</f>
        <v/>
      </c>
      <c r="L41" s="29" t="str">
        <f>IF(A41="DNS","",IF(A41="DQ","",IFERROR(INDEX('[1]12日_公式練習②-結果表（貼付）'!$A:$Z,MATCH($B41,'[1]12日_公式練習②-結果表（貼付）'!$B:$B,0),MATCH("In Lap",'[1]12日_公式練習②-結果表（貼付）'!$1:$1,0))&amp;"/"&amp;INDEX('[1]12日_公式練習②-結果表（貼付）'!$A:$Z,MATCH($B41,'[1]12日_公式練習②-結果表（貼付）'!$B:$B,0),MATCH("Laps",'[1]12日_公式練習②-結果表（貼付）'!$1:$1,0)),"")))</f>
        <v/>
      </c>
      <c r="M41" s="6"/>
      <c r="N41" s="4"/>
      <c r="O41" s="4"/>
      <c r="P41" s="5" t="str">
        <f>IF(IFERROR(INDEX('[1]12日_公式練習②-結果表（貼付）'!$A:$Z,MATCH($B41,'[1]12日_公式練習②-結果表（貼付）'!$B:$B,0),MATCH(P$11,'[1]12日_公式練習②-結果表（貼付）'!$1:$1,0)),"")=0,"",IFERROR(INDEX('[1]12日_公式練習②-結果表（貼付）'!$A:$Z,MATCH($B41,'[1]12日_公式練習②-結果表（貼付）'!$B:$B,0),MATCH(P$11,'[1]12日_公式練習②-結果表（貼付）'!$1:$1,0)),""))</f>
        <v/>
      </c>
      <c r="Q41" s="5" t="str">
        <f>IF(P41="","",COUNTIF($P$13:P41,"&lt;&gt;"&amp;""))</f>
        <v/>
      </c>
      <c r="R41" s="5" t="str">
        <f>IFERROR(RANK(Q41,$Q$13:$Q$46,1),"")</f>
        <v/>
      </c>
      <c r="S41" s="5" t="str">
        <f>IF(IFERROR(INDEX('[1]12日_公式練習②-結果表（貼付）'!$A:$Z,MATCH($A41,'[1]12日_公式練習②-結果表（貼付）'!$A:$A,0),MATCH(S$11,'[1]12日_公式練習②-結果表（貼付）'!$1:$1,0)),"")=0,"",IFERROR(INDEX('[1]12日_公式練習②-結果表（貼付）'!$A:$Z,MATCH($A41,'[1]12日_公式練習②-結果表（貼付）'!$A:$A,0),MATCH(S$11,'[1]12日_公式練習②-結果表（貼付）'!$1:$1,0)),""))</f>
        <v/>
      </c>
      <c r="T41" s="4"/>
      <c r="U41" s="4"/>
    </row>
    <row r="42" spans="1:21" ht="12.75" customHeight="1" x14ac:dyDescent="0.15">
      <c r="A42" s="39" t="str">
        <f>IF(OR('[1]12日_公式練習②-結果表（貼付）'!A31="DNF",'[1]12日_公式練習②-結果表（貼付）'!A31="DNS",'[1]12日_公式練習②-結果表（貼付）'!A31="DQ"),'[1]12日_公式練習②-結果表（貼付）'!A31,IF(MAX('[1]12日_公式練習②-結果表（貼付）'!$A:$A)&gt;A41,A41+1,""))</f>
        <v/>
      </c>
      <c r="B42" s="38" t="str">
        <f>IFERROR(INDEX('[1]12日_公式練習②-結果表（貼付）'!A31:$Z$50,MATCH($A42,'[1]12日_公式練習②-結果表（貼付）'!A31:$A$50,0),MATCH('12日_公式練習②-結果表'!B$11,'[1]12日_公式練習②-結果表（貼付）'!$1:$1,0)),"")</f>
        <v/>
      </c>
      <c r="C42" s="37"/>
      <c r="D42" s="36" t="str">
        <f>IFERROR(INDEX('[1]12日_公式練習②-結果表（貼付）'!$A:$Z,MATCH($B42,'[1]12日_公式練習②-結果表（貼付）'!$B:$B,0),MATCH('12日_公式練習②-結果表'!D$11,'[1]12日_公式練習②-結果表（貼付）'!$1:$1,0)),"")</f>
        <v/>
      </c>
      <c r="E42" s="35" t="str">
        <f>IFERROR(INDEX('[1]12日_公式練習②-結果表（貼付）'!$A:$Z,MATCH($B42,'[1]12日_公式練習②-結果表（貼付）'!$B:$B,0),MATCH('12日_公式練習②-結果表'!E$11,'[1]12日_公式練習②-結果表（貼付）'!$1:$1,0)),"")</f>
        <v/>
      </c>
      <c r="F42" s="34" t="str">
        <f>IFERROR(INDEX('[1]12日_公式練習②-結果表（貼付）'!$A:$Z,MATCH($B42,'[1]12日_公式練習②-結果表（貼付）'!$B:$B,0),MATCH('12日_公式練習②-結果表'!F$11,'[1]12日_公式練習②-結果表（貼付）'!$1:$1,0)),"")</f>
        <v/>
      </c>
      <c r="G42" s="33" t="str">
        <f>IFERROR(INDEX('[1]12日_公式練習②-結果表（貼付）'!$A:$Z,MATCH($B42,'[1]12日_公式練習②-結果表（貼付）'!$B:$B,0),MATCH('12日_公式練習②-結果表'!G$11,'[1]12日_公式練習②-結果表（貼付）'!$1:$1,0)),"")</f>
        <v/>
      </c>
      <c r="H42" s="32" t="str">
        <f>IF(A42="DNS","ｽﾀｰﾄ出来ず",IF(A42="DQ","失　格",IFERROR(INDEX('[1]12日_公式練習②-結果表（貼付）'!$A:$Z,MATCH($B42,'[1]12日_公式練習②-結果表（貼付）'!$B:$B,0),MATCH('12日_公式練習②-結果表'!H$11,'[1]12日_公式練習②-結果表（貼付）'!$1:$1,0)),"")))</f>
        <v/>
      </c>
      <c r="I42" s="31" t="str">
        <f>IF(H42&lt;1,"",IF($I$11&gt;H42,"R",""))</f>
        <v/>
      </c>
      <c r="J42" s="30" t="str">
        <f>IF(A42="DNS","",IF(A42="DQ","",IFERROR(INDEX('[1]12日_公式練習②-結果表（貼付）'!$A:$Z,MATCH($B42,'[1]12日_公式練習②-結果表（貼付）'!$B:$B,0),MATCH('12日_公式練習②-結果表'!J$11,'[1]12日_公式練習②-結果表（貼付）'!$1:$1,0)),"")))</f>
        <v/>
      </c>
      <c r="K42" s="30" t="str">
        <f>IF(A42="DNS","",IF(A42="DQ","",IFERROR(INDEX('[1]12日_公式練習②-結果表（貼付）'!$A:$Z,MATCH($B42,'[1]12日_公式練習②-結果表（貼付）'!$B:$B,0),MATCH('12日_公式練習②-結果表'!K$11,'[1]12日_公式練習②-結果表（貼付）'!$1:$1,0)),"")))</f>
        <v/>
      </c>
      <c r="L42" s="29" t="str">
        <f>IF(A42="DNS","",IF(A42="DQ","",IFERROR(INDEX('[1]12日_公式練習②-結果表（貼付）'!$A:$Z,MATCH($B42,'[1]12日_公式練習②-結果表（貼付）'!$B:$B,0),MATCH("In Lap",'[1]12日_公式練習②-結果表（貼付）'!$1:$1,0))&amp;"/"&amp;INDEX('[1]12日_公式練習②-結果表（貼付）'!$A:$Z,MATCH($B42,'[1]12日_公式練習②-結果表（貼付）'!$B:$B,0),MATCH("Laps",'[1]12日_公式練習②-結果表（貼付）'!$1:$1,0)),"")))</f>
        <v/>
      </c>
      <c r="M42" s="6"/>
      <c r="N42" s="4"/>
      <c r="O42" s="4"/>
      <c r="P42" s="5" t="str">
        <f>IF(IFERROR(INDEX('[1]12日_公式練習②-結果表（貼付）'!$A:$Z,MATCH($B42,'[1]12日_公式練習②-結果表（貼付）'!$B:$B,0),MATCH(P$11,'[1]12日_公式練習②-結果表（貼付）'!$1:$1,0)),"")=0,"",IFERROR(INDEX('[1]12日_公式練習②-結果表（貼付）'!$A:$Z,MATCH($B42,'[1]12日_公式練習②-結果表（貼付）'!$B:$B,0),MATCH(P$11,'[1]12日_公式練習②-結果表（貼付）'!$1:$1,0)),""))</f>
        <v/>
      </c>
      <c r="Q42" s="5" t="str">
        <f>IF(P42="","",COUNTIF($P$13:P42,"&lt;&gt;"&amp;""))</f>
        <v/>
      </c>
      <c r="R42" s="5" t="str">
        <f>IFERROR(RANK(Q42,$Q$13:$Q$46,1),"")</f>
        <v/>
      </c>
      <c r="S42" s="5" t="str">
        <f>IF(IFERROR(INDEX('[1]12日_公式練習②-結果表（貼付）'!$A:$Z,MATCH($A42,'[1]12日_公式練習②-結果表（貼付）'!$A:$A,0),MATCH(S$11,'[1]12日_公式練習②-結果表（貼付）'!$1:$1,0)),"")=0,"",IFERROR(INDEX('[1]12日_公式練習②-結果表（貼付）'!$A:$Z,MATCH($A42,'[1]12日_公式練習②-結果表（貼付）'!$A:$A,0),MATCH(S$11,'[1]12日_公式練習②-結果表（貼付）'!$1:$1,0)),""))</f>
        <v/>
      </c>
      <c r="T42" s="4"/>
      <c r="U42" s="4"/>
    </row>
    <row r="43" spans="1:21" ht="12.75" customHeight="1" x14ac:dyDescent="0.15">
      <c r="A43" s="39" t="str">
        <f>IF(OR('[1]12日_公式練習②-結果表（貼付）'!A32="DNF",'[1]12日_公式練習②-結果表（貼付）'!A32="DNS",'[1]12日_公式練習②-結果表（貼付）'!A32="DQ"),'[1]12日_公式練習②-結果表（貼付）'!A32,IF(MAX('[1]12日_公式練習②-結果表（貼付）'!$A:$A)&gt;A42,A42+1,""))</f>
        <v/>
      </c>
      <c r="B43" s="38" t="str">
        <f>IFERROR(INDEX('[1]12日_公式練習②-結果表（貼付）'!A32:$Z$50,MATCH($A43,'[1]12日_公式練習②-結果表（貼付）'!A32:$A$50,0),MATCH('12日_公式練習②-結果表'!B$11,'[1]12日_公式練習②-結果表（貼付）'!$1:$1,0)),"")</f>
        <v/>
      </c>
      <c r="C43" s="37"/>
      <c r="D43" s="36" t="str">
        <f>IFERROR(INDEX('[1]12日_公式練習②-結果表（貼付）'!$A:$Z,MATCH($B43,'[1]12日_公式練習②-結果表（貼付）'!$B:$B,0),MATCH('12日_公式練習②-結果表'!D$11,'[1]12日_公式練習②-結果表（貼付）'!$1:$1,0)),"")</f>
        <v/>
      </c>
      <c r="E43" s="35" t="str">
        <f>IFERROR(INDEX('[1]12日_公式練習②-結果表（貼付）'!$A:$Z,MATCH($B43,'[1]12日_公式練習②-結果表（貼付）'!$B:$B,0),MATCH('12日_公式練習②-結果表'!E$11,'[1]12日_公式練習②-結果表（貼付）'!$1:$1,0)),"")</f>
        <v/>
      </c>
      <c r="F43" s="34" t="str">
        <f>IFERROR(INDEX('[1]12日_公式練習②-結果表（貼付）'!$A:$Z,MATCH($B43,'[1]12日_公式練習②-結果表（貼付）'!$B:$B,0),MATCH('12日_公式練習②-結果表'!F$11,'[1]12日_公式練習②-結果表（貼付）'!$1:$1,0)),"")</f>
        <v/>
      </c>
      <c r="G43" s="33" t="str">
        <f>IFERROR(INDEX('[1]12日_公式練習②-結果表（貼付）'!$A:$Z,MATCH($B43,'[1]12日_公式練習②-結果表（貼付）'!$B:$B,0),MATCH('12日_公式練習②-結果表'!G$11,'[1]12日_公式練習②-結果表（貼付）'!$1:$1,0)),"")</f>
        <v/>
      </c>
      <c r="H43" s="32" t="str">
        <f>IF(A43="DNS","ｽﾀｰﾄ出来ず",IF(A43="DQ","失　格",IFERROR(INDEX('[1]12日_公式練習②-結果表（貼付）'!$A:$Z,MATCH($B43,'[1]12日_公式練習②-結果表（貼付）'!$B:$B,0),MATCH('12日_公式練習②-結果表'!H$11,'[1]12日_公式練習②-結果表（貼付）'!$1:$1,0)),"")))</f>
        <v/>
      </c>
      <c r="I43" s="31" t="str">
        <f>IF(H43&lt;1,"",IF($I$11&gt;H43,"R",""))</f>
        <v/>
      </c>
      <c r="J43" s="30" t="str">
        <f>IF(A43="DNS","",IF(A43="DQ","",IFERROR(INDEX('[1]12日_公式練習②-結果表（貼付）'!$A:$Z,MATCH($B43,'[1]12日_公式練習②-結果表（貼付）'!$B:$B,0),MATCH('12日_公式練習②-結果表'!J$11,'[1]12日_公式練習②-結果表（貼付）'!$1:$1,0)),"")))</f>
        <v/>
      </c>
      <c r="K43" s="30" t="str">
        <f>IF(A43="DNS","",IF(A43="DQ","",IFERROR(INDEX('[1]12日_公式練習②-結果表（貼付）'!$A:$Z,MATCH($B43,'[1]12日_公式練習②-結果表（貼付）'!$B:$B,0),MATCH('12日_公式練習②-結果表'!K$11,'[1]12日_公式練習②-結果表（貼付）'!$1:$1,0)),"")))</f>
        <v/>
      </c>
      <c r="L43" s="29" t="str">
        <f>IF(A43="DNS","",IF(A43="DQ","",IFERROR(INDEX('[1]12日_公式練習②-結果表（貼付）'!$A:$Z,MATCH($B43,'[1]12日_公式練習②-結果表（貼付）'!$B:$B,0),MATCH("In Lap",'[1]12日_公式練習②-結果表（貼付）'!$1:$1,0))&amp;"/"&amp;INDEX('[1]12日_公式練習②-結果表（貼付）'!$A:$Z,MATCH($B43,'[1]12日_公式練習②-結果表（貼付）'!$B:$B,0),MATCH("Laps",'[1]12日_公式練習②-結果表（貼付）'!$1:$1,0)),"")))</f>
        <v/>
      </c>
      <c r="M43" s="6"/>
      <c r="N43" s="4"/>
      <c r="O43" s="4"/>
      <c r="P43" s="5" t="str">
        <f>IF(IFERROR(INDEX('[1]12日_公式練習②-結果表（貼付）'!$A:$Z,MATCH($B43,'[1]12日_公式練習②-結果表（貼付）'!$B:$B,0),MATCH(P$11,'[1]12日_公式練習②-結果表（貼付）'!$1:$1,0)),"")=0,"",IFERROR(INDEX('[1]12日_公式練習②-結果表（貼付）'!$A:$Z,MATCH($B43,'[1]12日_公式練習②-結果表（貼付）'!$B:$B,0),MATCH(P$11,'[1]12日_公式練習②-結果表（貼付）'!$1:$1,0)),""))</f>
        <v/>
      </c>
      <c r="Q43" s="5" t="str">
        <f>IF(P43="","",COUNTIF($P$13:P43,"&lt;&gt;"&amp;""))</f>
        <v/>
      </c>
      <c r="R43" s="5" t="str">
        <f>IFERROR(RANK(Q43,$Q$13:$Q$46,1),"")</f>
        <v/>
      </c>
      <c r="S43" s="5" t="str">
        <f>IF(IFERROR(INDEX('[1]12日_公式練習②-結果表（貼付）'!$A:$Z,MATCH($A43,'[1]12日_公式練習②-結果表（貼付）'!$A:$A,0),MATCH(S$11,'[1]12日_公式練習②-結果表（貼付）'!$1:$1,0)),"")=0,"",IFERROR(INDEX('[1]12日_公式練習②-結果表（貼付）'!$A:$Z,MATCH($A43,'[1]12日_公式練習②-結果表（貼付）'!$A:$A,0),MATCH(S$11,'[1]12日_公式練習②-結果表（貼付）'!$1:$1,0)),""))</f>
        <v/>
      </c>
      <c r="T43" s="4"/>
      <c r="U43" s="4"/>
    </row>
    <row r="44" spans="1:21" ht="12.75" customHeight="1" x14ac:dyDescent="0.15">
      <c r="A44" s="39" t="str">
        <f>IF(OR('[1]12日_公式練習②-結果表（貼付）'!A33="DNF",'[1]12日_公式練習②-結果表（貼付）'!A33="DNS",'[1]12日_公式練習②-結果表（貼付）'!A33="DQ"),'[1]12日_公式練習②-結果表（貼付）'!A33,IF(MAX('[1]12日_公式練習②-結果表（貼付）'!$A:$A)&gt;A43,A43+1,""))</f>
        <v/>
      </c>
      <c r="B44" s="38" t="str">
        <f>IFERROR(INDEX('[1]12日_公式練習②-結果表（貼付）'!A33:$Z$50,MATCH($A44,'[1]12日_公式練習②-結果表（貼付）'!A33:$A$50,0),MATCH('12日_公式練習②-結果表'!B$11,'[1]12日_公式練習②-結果表（貼付）'!$1:$1,0)),"")</f>
        <v/>
      </c>
      <c r="C44" s="37"/>
      <c r="D44" s="36" t="str">
        <f>IFERROR(INDEX('[1]12日_公式練習②-結果表（貼付）'!$A:$Z,MATCH($B44,'[1]12日_公式練習②-結果表（貼付）'!$B:$B,0),MATCH('12日_公式練習②-結果表'!D$11,'[1]12日_公式練習②-結果表（貼付）'!$1:$1,0)),"")</f>
        <v/>
      </c>
      <c r="E44" s="35" t="str">
        <f>IFERROR(INDEX('[1]12日_公式練習②-結果表（貼付）'!$A:$Z,MATCH($B44,'[1]12日_公式練習②-結果表（貼付）'!$B:$B,0),MATCH('12日_公式練習②-結果表'!E$11,'[1]12日_公式練習②-結果表（貼付）'!$1:$1,0)),"")</f>
        <v/>
      </c>
      <c r="F44" s="34" t="str">
        <f>IFERROR(INDEX('[1]12日_公式練習②-結果表（貼付）'!$A:$Z,MATCH($B44,'[1]12日_公式練習②-結果表（貼付）'!$B:$B,0),MATCH('12日_公式練習②-結果表'!F$11,'[1]12日_公式練習②-結果表（貼付）'!$1:$1,0)),"")</f>
        <v/>
      </c>
      <c r="G44" s="33" t="str">
        <f>IFERROR(INDEX('[1]12日_公式練習②-結果表（貼付）'!$A:$Z,MATCH($B44,'[1]12日_公式練習②-結果表（貼付）'!$B:$B,0),MATCH('12日_公式練習②-結果表'!G$11,'[1]12日_公式練習②-結果表（貼付）'!$1:$1,0)),"")</f>
        <v/>
      </c>
      <c r="H44" s="32" t="str">
        <f>IF(A44="DNS","ｽﾀｰﾄ出来ず",IF(A44="DQ","失　格",IFERROR(INDEX('[1]12日_公式練習②-結果表（貼付）'!$A:$Z,MATCH($B44,'[1]12日_公式練習②-結果表（貼付）'!$B:$B,0),MATCH('12日_公式練習②-結果表'!H$11,'[1]12日_公式練習②-結果表（貼付）'!$1:$1,0)),"")))</f>
        <v/>
      </c>
      <c r="I44" s="31" t="str">
        <f>IF(H44&lt;1,"",IF($I$11&gt;H44,"R",""))</f>
        <v/>
      </c>
      <c r="J44" s="30" t="str">
        <f>IF(A44="DNS","",IF(A44="DQ","",IFERROR(INDEX('[1]12日_公式練習②-結果表（貼付）'!$A:$Z,MATCH($B44,'[1]12日_公式練習②-結果表（貼付）'!$B:$B,0),MATCH('12日_公式練習②-結果表'!J$11,'[1]12日_公式練習②-結果表（貼付）'!$1:$1,0)),"")))</f>
        <v/>
      </c>
      <c r="K44" s="30" t="str">
        <f>IF(A44="DNS","",IF(A44="DQ","",IFERROR(INDEX('[1]12日_公式練習②-結果表（貼付）'!$A:$Z,MATCH($B44,'[1]12日_公式練習②-結果表（貼付）'!$B:$B,0),MATCH('12日_公式練習②-結果表'!K$11,'[1]12日_公式練習②-結果表（貼付）'!$1:$1,0)),"")))</f>
        <v/>
      </c>
      <c r="L44" s="29" t="str">
        <f>IF(A44="DNS","",IF(A44="DQ","",IFERROR(INDEX('[1]12日_公式練習②-結果表（貼付）'!$A:$Z,MATCH($B44,'[1]12日_公式練習②-結果表（貼付）'!$B:$B,0),MATCH("In Lap",'[1]12日_公式練習②-結果表（貼付）'!$1:$1,0))&amp;"/"&amp;INDEX('[1]12日_公式練習②-結果表（貼付）'!$A:$Z,MATCH($B44,'[1]12日_公式練習②-結果表（貼付）'!$B:$B,0),MATCH("Laps",'[1]12日_公式練習②-結果表（貼付）'!$1:$1,0)),"")))</f>
        <v/>
      </c>
      <c r="M44" s="6"/>
      <c r="N44" s="4"/>
      <c r="O44" s="4"/>
      <c r="P44" s="5" t="str">
        <f>IF(IFERROR(INDEX('[1]12日_公式練習②-結果表（貼付）'!$A:$Z,MATCH($B44,'[1]12日_公式練習②-結果表（貼付）'!$B:$B,0),MATCH(P$11,'[1]12日_公式練習②-結果表（貼付）'!$1:$1,0)),"")=0,"",IFERROR(INDEX('[1]12日_公式練習②-結果表（貼付）'!$A:$Z,MATCH($B44,'[1]12日_公式練習②-結果表（貼付）'!$B:$B,0),MATCH(P$11,'[1]12日_公式練習②-結果表（貼付）'!$1:$1,0)),""))</f>
        <v/>
      </c>
      <c r="Q44" s="5" t="str">
        <f>IF(P44="","",COUNTIF($P$13:P44,"&lt;&gt;"&amp;""))</f>
        <v/>
      </c>
      <c r="R44" s="5" t="str">
        <f>IFERROR(RANK(Q44,$Q$13:$Q$46,1),"")</f>
        <v/>
      </c>
      <c r="S44" s="5" t="str">
        <f>IF(IFERROR(INDEX('[1]12日_公式練習②-結果表（貼付）'!$A:$Z,MATCH($A44,'[1]12日_公式練習②-結果表（貼付）'!$A:$A,0),MATCH(S$11,'[1]12日_公式練習②-結果表（貼付）'!$1:$1,0)),"")=0,"",IFERROR(INDEX('[1]12日_公式練習②-結果表（貼付）'!$A:$Z,MATCH($A44,'[1]12日_公式練習②-結果表（貼付）'!$A:$A,0),MATCH(S$11,'[1]12日_公式練習②-結果表（貼付）'!$1:$1,0)),""))</f>
        <v/>
      </c>
      <c r="T44" s="4"/>
      <c r="U44" s="4"/>
    </row>
    <row r="45" spans="1:21" ht="12.75" customHeight="1" x14ac:dyDescent="0.15">
      <c r="A45" s="39" t="str">
        <f>IF(OR('[1]12日_公式練習②-結果表（貼付）'!A34="DNF",'[1]12日_公式練習②-結果表（貼付）'!A34="DNS",'[1]12日_公式練習②-結果表（貼付）'!A34="DQ"),'[1]12日_公式練習②-結果表（貼付）'!A34,IF(MAX('[1]12日_公式練習②-結果表（貼付）'!$A:$A)&gt;A44,A44+1,""))</f>
        <v/>
      </c>
      <c r="B45" s="38" t="str">
        <f>IFERROR(INDEX('[1]12日_公式練習②-結果表（貼付）'!A34:$Z$50,MATCH($A45,'[1]12日_公式練習②-結果表（貼付）'!A34:$A$50,0),MATCH('12日_公式練習②-結果表'!B$11,'[1]12日_公式練習②-結果表（貼付）'!$1:$1,0)),"")</f>
        <v/>
      </c>
      <c r="C45" s="37"/>
      <c r="D45" s="36" t="str">
        <f>IFERROR(INDEX('[1]12日_公式練習②-結果表（貼付）'!$A:$Z,MATCH($B45,'[1]12日_公式練習②-結果表（貼付）'!$B:$B,0),MATCH('12日_公式練習②-結果表'!D$11,'[1]12日_公式練習②-結果表（貼付）'!$1:$1,0)),"")</f>
        <v/>
      </c>
      <c r="E45" s="35" t="str">
        <f>IFERROR(INDEX('[1]12日_公式練習②-結果表（貼付）'!$A:$Z,MATCH($B45,'[1]12日_公式練習②-結果表（貼付）'!$B:$B,0),MATCH('12日_公式練習②-結果表'!E$11,'[1]12日_公式練習②-結果表（貼付）'!$1:$1,0)),"")</f>
        <v/>
      </c>
      <c r="F45" s="34" t="str">
        <f>IFERROR(INDEX('[1]12日_公式練習②-結果表（貼付）'!$A:$Z,MATCH($B45,'[1]12日_公式練習②-結果表（貼付）'!$B:$B,0),MATCH('12日_公式練習②-結果表'!F$11,'[1]12日_公式練習②-結果表（貼付）'!$1:$1,0)),"")</f>
        <v/>
      </c>
      <c r="G45" s="33" t="str">
        <f>IFERROR(INDEX('[1]12日_公式練習②-結果表（貼付）'!$A:$Z,MATCH($B45,'[1]12日_公式練習②-結果表（貼付）'!$B:$B,0),MATCH('12日_公式練習②-結果表'!G$11,'[1]12日_公式練習②-結果表（貼付）'!$1:$1,0)),"")</f>
        <v/>
      </c>
      <c r="H45" s="32" t="str">
        <f>IF(A45="DNS","ｽﾀｰﾄ出来ず",IF(A45="DQ","失　格",IFERROR(INDEX('[1]12日_公式練習②-結果表（貼付）'!$A:$Z,MATCH($B45,'[1]12日_公式練習②-結果表（貼付）'!$B:$B,0),MATCH('12日_公式練習②-結果表'!H$11,'[1]12日_公式練習②-結果表（貼付）'!$1:$1,0)),"")))</f>
        <v/>
      </c>
      <c r="I45" s="31" t="str">
        <f>IF(H45&lt;1,"",IF($I$11&gt;H45,"R",""))</f>
        <v/>
      </c>
      <c r="J45" s="30" t="str">
        <f>IF(A45="DNS","",IF(A45="DQ","",IFERROR(INDEX('[1]12日_公式練習②-結果表（貼付）'!$A:$Z,MATCH($B45,'[1]12日_公式練習②-結果表（貼付）'!$B:$B,0),MATCH('12日_公式練習②-結果表'!J$11,'[1]12日_公式練習②-結果表（貼付）'!$1:$1,0)),"")))</f>
        <v/>
      </c>
      <c r="K45" s="30" t="str">
        <f>IF(A45="DNS","",IF(A45="DQ","",IFERROR(INDEX('[1]12日_公式練習②-結果表（貼付）'!$A:$Z,MATCH($B45,'[1]12日_公式練習②-結果表（貼付）'!$B:$B,0),MATCH('12日_公式練習②-結果表'!K$11,'[1]12日_公式練習②-結果表（貼付）'!$1:$1,0)),"")))</f>
        <v/>
      </c>
      <c r="L45" s="29" t="str">
        <f>IF(A45="DNS","",IF(A45="DQ","",IFERROR(INDEX('[1]12日_公式練習②-結果表（貼付）'!$A:$Z,MATCH($B45,'[1]12日_公式練習②-結果表（貼付）'!$B:$B,0),MATCH("In Lap",'[1]12日_公式練習②-結果表（貼付）'!$1:$1,0))&amp;"/"&amp;INDEX('[1]12日_公式練習②-結果表（貼付）'!$A:$Z,MATCH($B45,'[1]12日_公式練習②-結果表（貼付）'!$B:$B,0),MATCH("Laps",'[1]12日_公式練習②-結果表（貼付）'!$1:$1,0)),"")))</f>
        <v/>
      </c>
      <c r="M45" s="6"/>
      <c r="N45" s="4"/>
      <c r="O45" s="4"/>
      <c r="P45" s="5" t="str">
        <f>IF(IFERROR(INDEX('[1]12日_公式練習②-結果表（貼付）'!$A:$Z,MATCH($B45,'[1]12日_公式練習②-結果表（貼付）'!$B:$B,0),MATCH(P$11,'[1]12日_公式練習②-結果表（貼付）'!$1:$1,0)),"")=0,"",IFERROR(INDEX('[1]12日_公式練習②-結果表（貼付）'!$A:$Z,MATCH($B45,'[1]12日_公式練習②-結果表（貼付）'!$B:$B,0),MATCH(P$11,'[1]12日_公式練習②-結果表（貼付）'!$1:$1,0)),""))</f>
        <v/>
      </c>
      <c r="Q45" s="5" t="str">
        <f>IF(P45="","",COUNTIF($P$13:P45,"&lt;&gt;"&amp;""))</f>
        <v/>
      </c>
      <c r="R45" s="5" t="str">
        <f>IFERROR(RANK(Q45,$Q$13:$Q$46,1),"")</f>
        <v/>
      </c>
      <c r="S45" s="5" t="str">
        <f>IF(IFERROR(INDEX('[1]12日_公式練習②-結果表（貼付）'!$A:$Z,MATCH($A45,'[1]12日_公式練習②-結果表（貼付）'!$A:$A,0),MATCH(S$11,'[1]12日_公式練習②-結果表（貼付）'!$1:$1,0)),"")=0,"",IFERROR(INDEX('[1]12日_公式練習②-結果表（貼付）'!$A:$Z,MATCH($A45,'[1]12日_公式練習②-結果表（貼付）'!$A:$A,0),MATCH(S$11,'[1]12日_公式練習②-結果表（貼付）'!$1:$1,0)),""))</f>
        <v/>
      </c>
      <c r="T45" s="4"/>
      <c r="U45" s="4"/>
    </row>
    <row r="46" spans="1:21" ht="12.75" customHeight="1" x14ac:dyDescent="0.15">
      <c r="A46" s="39" t="str">
        <f>IF(OR('[1]12日_公式練習②-結果表（貼付）'!A35="DNF",'[1]12日_公式練習②-結果表（貼付）'!A35="DNS",'[1]12日_公式練習②-結果表（貼付）'!A35="DQ"),'[1]12日_公式練習②-結果表（貼付）'!A35,IF(MAX('[1]12日_公式練習②-結果表（貼付）'!$A:$A)&gt;A45,A45+1,""))</f>
        <v/>
      </c>
      <c r="B46" s="38" t="str">
        <f>IFERROR(INDEX('[1]12日_公式練習②-結果表（貼付）'!A35:$Z$50,MATCH($A46,'[1]12日_公式練習②-結果表（貼付）'!A35:$A$50,0),MATCH('12日_公式練習②-結果表'!B$11,'[1]12日_公式練習②-結果表（貼付）'!$1:$1,0)),"")</f>
        <v/>
      </c>
      <c r="C46" s="37"/>
      <c r="D46" s="36" t="str">
        <f>IFERROR(INDEX('[1]12日_公式練習②-結果表（貼付）'!$A:$Z,MATCH($B46,'[1]12日_公式練習②-結果表（貼付）'!$B:$B,0),MATCH('12日_公式練習②-結果表'!D$11,'[1]12日_公式練習②-結果表（貼付）'!$1:$1,0)),"")</f>
        <v/>
      </c>
      <c r="E46" s="35" t="str">
        <f>IFERROR(INDEX('[1]12日_公式練習②-結果表（貼付）'!$A:$Z,MATCH($B46,'[1]12日_公式練習②-結果表（貼付）'!$B:$B,0),MATCH('12日_公式練習②-結果表'!E$11,'[1]12日_公式練習②-結果表（貼付）'!$1:$1,0)),"")</f>
        <v/>
      </c>
      <c r="F46" s="34" t="str">
        <f>IFERROR(INDEX('[1]12日_公式練習②-結果表（貼付）'!$A:$Z,MATCH($B46,'[1]12日_公式練習②-結果表（貼付）'!$B:$B,0),MATCH('12日_公式練習②-結果表'!F$11,'[1]12日_公式練習②-結果表（貼付）'!$1:$1,0)),"")</f>
        <v/>
      </c>
      <c r="G46" s="33" t="str">
        <f>IFERROR(INDEX('[1]12日_公式練習②-結果表（貼付）'!$A:$Z,MATCH($B46,'[1]12日_公式練習②-結果表（貼付）'!$B:$B,0),MATCH('12日_公式練習②-結果表'!G$11,'[1]12日_公式練習②-結果表（貼付）'!$1:$1,0)),"")</f>
        <v/>
      </c>
      <c r="H46" s="32" t="str">
        <f>IF(A46="DNS","ｽﾀｰﾄ出来ず",IF(A46="DQ","失　格",IFERROR(INDEX('[1]12日_公式練習②-結果表（貼付）'!$A:$Z,MATCH($B46,'[1]12日_公式練習②-結果表（貼付）'!$B:$B,0),MATCH('12日_公式練習②-結果表'!H$11,'[1]12日_公式練習②-結果表（貼付）'!$1:$1,0)),"")))</f>
        <v/>
      </c>
      <c r="I46" s="31" t="str">
        <f>IF(H46&lt;1,"",IF($I$11&gt;H46,"R",""))</f>
        <v/>
      </c>
      <c r="J46" s="30" t="str">
        <f>IF(A46="DNS","",IF(A46="DQ","",IFERROR(INDEX('[1]12日_公式練習②-結果表（貼付）'!$A:$Z,MATCH($B46,'[1]12日_公式練習②-結果表（貼付）'!$B:$B,0),MATCH('12日_公式練習②-結果表'!J$11,'[1]12日_公式練習②-結果表（貼付）'!$1:$1,0)),"")))</f>
        <v/>
      </c>
      <c r="K46" s="30" t="str">
        <f>IF(A46="DNS","",IF(A46="DQ","",IFERROR(INDEX('[1]12日_公式練習②-結果表（貼付）'!$A:$Z,MATCH($B46,'[1]12日_公式練習②-結果表（貼付）'!$B:$B,0),MATCH('12日_公式練習②-結果表'!K$11,'[1]12日_公式練習②-結果表（貼付）'!$1:$1,0)),"")))</f>
        <v/>
      </c>
      <c r="L46" s="29" t="str">
        <f>IF(A46="DNS","",IF(A46="DQ","",IFERROR(INDEX('[1]12日_公式練習②-結果表（貼付）'!$A:$Z,MATCH($B46,'[1]12日_公式練習②-結果表（貼付）'!$B:$B,0),MATCH("In Lap",'[1]12日_公式練習②-結果表（貼付）'!$1:$1,0))&amp;"/"&amp;INDEX('[1]12日_公式練習②-結果表（貼付）'!$A:$Z,MATCH($B46,'[1]12日_公式練習②-結果表（貼付）'!$B:$B,0),MATCH("Laps",'[1]12日_公式練習②-結果表（貼付）'!$1:$1,0)),"")))</f>
        <v/>
      </c>
      <c r="M46" s="6"/>
      <c r="N46" s="4"/>
      <c r="O46" s="4"/>
      <c r="P46" s="5" t="str">
        <f>IF(IFERROR(INDEX('[1]12日_公式練習②-結果表（貼付）'!$A:$Z,MATCH($B46,'[1]12日_公式練習②-結果表（貼付）'!$B:$B,0),MATCH(P$11,'[1]12日_公式練習②-結果表（貼付）'!$1:$1,0)),"")=0,"",IFERROR(INDEX('[1]12日_公式練習②-結果表（貼付）'!$A:$Z,MATCH($B46,'[1]12日_公式練習②-結果表（貼付）'!$B:$B,0),MATCH(P$11,'[1]12日_公式練習②-結果表（貼付）'!$1:$1,0)),""))</f>
        <v/>
      </c>
      <c r="Q46" s="5" t="str">
        <f>IF(P46="","",COUNTIF($P$13:P46,"&lt;&gt;"&amp;""))</f>
        <v/>
      </c>
      <c r="R46" s="5" t="str">
        <f>IFERROR(RANK(Q46,$Q$13:$Q$46,1),"")</f>
        <v/>
      </c>
      <c r="S46" s="5" t="str">
        <f>IF(IFERROR(INDEX('[1]12日_公式練習②-結果表（貼付）'!$A:$Z,MATCH($A46,'[1]12日_公式練習②-結果表（貼付）'!$A:$A,0),MATCH(S$11,'[1]12日_公式練習②-結果表（貼付）'!$1:$1,0)),"")=0,"",IFERROR(INDEX('[1]12日_公式練習②-結果表（貼付）'!$A:$Z,MATCH($A46,'[1]12日_公式練習②-結果表（貼付）'!$A:$A,0),MATCH(S$11,'[1]12日_公式練習②-結果表（貼付）'!$1:$1,0)),""))</f>
        <v/>
      </c>
      <c r="T46" s="4"/>
      <c r="U46" s="4"/>
    </row>
    <row r="47" spans="1:21" ht="12.75" customHeight="1" x14ac:dyDescent="0.15">
      <c r="A47" s="6"/>
      <c r="B47" s="6"/>
      <c r="C47" s="28"/>
      <c r="D47" s="6"/>
      <c r="E47" s="6"/>
      <c r="F47" s="6"/>
      <c r="G47" s="6"/>
      <c r="H47" s="27"/>
      <c r="I47" s="7"/>
      <c r="J47" s="26"/>
      <c r="K47" s="26"/>
      <c r="L47" s="6"/>
      <c r="M47" s="6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8"/>
      <c r="I48" s="7"/>
      <c r="J48" s="6"/>
      <c r="K48" s="6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12.75" customHeight="1" x14ac:dyDescent="0.15">
      <c r="A49" s="6" t="str">
        <f>IF(COUNTIF(I:I,"R")&gt;=1,"R マークの車は、コースレコードを更新しました。従来のレコードタイムは"&amp;"　"&amp;TEXT(ROUND($I$11,3),"[&lt;1]m'ss.000;##0.000"),"")</f>
        <v/>
      </c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21" t="str">
        <f>IF(A53="","","ﾍﾟﾅﾙﾃｨ")</f>
        <v/>
      </c>
      <c r="B52" s="25"/>
      <c r="C52" s="25"/>
      <c r="D52" s="6"/>
      <c r="E52" s="6"/>
      <c r="F52" s="6"/>
      <c r="G52" s="6"/>
      <c r="H52" s="6"/>
      <c r="I52" s="7"/>
      <c r="J52" s="6"/>
      <c r="K52" s="6"/>
      <c r="L52" s="6"/>
      <c r="M52" s="8"/>
      <c r="N52" s="22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4" t="str">
        <f>IF(MAX(Q13:Q46)&lt;1,"",1)</f>
        <v/>
      </c>
      <c r="B53" s="15" t="str">
        <f>IF(A53="","","No."&amp;INDEX($A$11:$Y$46,MATCH($A53,$R$11:$R$46,0),MATCH("No.",$11:$11,0)))</f>
        <v/>
      </c>
      <c r="C53" s="15" t="str">
        <f>INDEX($A$11:$Y$46,MATCH($A53,$R$11:$R$46,0),MATCH("コメント",$11:$11,0))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22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3" t="str">
        <f>IF(A53&lt;COUNTIF($R$12:$R$46,"&gt;"&amp;0),A53+1,"")</f>
        <v/>
      </c>
      <c r="B54" s="15" t="str">
        <f>IF(A54="","","No."&amp;INDEX($A$11:$Y$46,MATCH($A54,$R$11:$R$46,0),MATCH("No.",$11:$11,0)))</f>
        <v/>
      </c>
      <c r="C54" s="15" t="str">
        <f>INDEX($A$11:$Y$46,MATCH($A54,$R$11:$R$46,0),MATCH("コメント",$11:$11,0))</f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22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3" t="str">
        <f>IF(A54&lt;COUNTIF($R$12:$R$46,"&gt;"&amp;0),A54+1,"")</f>
        <v/>
      </c>
      <c r="B55" s="15" t="str">
        <f>IF(A55="","","No."&amp;INDEX($A$11:$Y$46,MATCH($A55,$R$11:$R$46,0),MATCH("No.",$11:$11,0)))</f>
        <v/>
      </c>
      <c r="C55" s="15" t="str">
        <f>INDEX($A$11:$Y$46,MATCH($A55,$R$11:$R$46,0),MATCH("コメント",$11:$11,0))</f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22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3" t="str">
        <f>IF(A55&lt;COUNTIF($R$12:$R$46,"&gt;"&amp;0),A55+1,"")</f>
        <v/>
      </c>
      <c r="B56" s="15" t="str">
        <f>IF(A56="","","No."&amp;INDEX($A$11:$Y$46,MATCH($A56,$R$11:$R$46,0),MATCH("No.",$11:$11,0)))</f>
        <v/>
      </c>
      <c r="C56" s="15" t="str">
        <f>INDEX($A$11:$Y$46,MATCH($A56,$R$11:$R$46,0),MATCH("コメント",$11:$11,0))</f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22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3" t="str">
        <f>IF(A56&lt;COUNTIF($R$12:$R$46,"&gt;"&amp;0),A56+1,"")</f>
        <v/>
      </c>
      <c r="B57" s="15" t="str">
        <f>IF(A57="","","No."&amp;INDEX($A$11:$Y$46,MATCH($A57,$R$11:$R$46,0),MATCH("No.",$11:$11,0)))</f>
        <v/>
      </c>
      <c r="C57" s="15" t="str">
        <f>INDEX($A$11:$Y$46,MATCH($A57,$R$11:$R$46,0),MATCH("コメント",$11:$11,0))</f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22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3" t="str">
        <f>IF(A57&lt;COUNTIF($R$12:$R$46,"&gt;"&amp;0),A57+1,"")</f>
        <v/>
      </c>
      <c r="B58" s="15" t="str">
        <f>IF(A58="","","No."&amp;INDEX($A$11:$Y$46,MATCH($A58,$R$11:$R$46,0),MATCH("No.",$11:$11,0)))</f>
        <v/>
      </c>
      <c r="C58" s="15" t="str">
        <f>INDEX($A$11:$Y$46,MATCH($A58,$R$11:$R$46,0),MATCH("コメント",$11:$11,0))</f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22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3" t="str">
        <f>IF(A58&lt;COUNTIF($R$12:$R$46,"&gt;"&amp;0),A58+1,"")</f>
        <v/>
      </c>
      <c r="B59" s="15" t="str">
        <f>IF(A59="","","No."&amp;INDEX($A$11:$Y$46,MATCH($A59,$R$11:$R$46,0),MATCH("No.",$11:$11,0)))</f>
        <v/>
      </c>
      <c r="C59" s="15" t="str">
        <f>INDEX($A$11:$Y$46,MATCH($A59,$R$11:$R$46,0),MATCH("コメント",$11:$11,0))</f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22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3" t="str">
        <f>IF(A59&lt;COUNTIF($R$12:$R$46,"&gt;"&amp;0),A59+1,"")</f>
        <v/>
      </c>
      <c r="B60" s="15" t="str">
        <f>IF(A60="","","No."&amp;INDEX($A$11:$Y$46,MATCH($A60,$R$11:$R$46,0),MATCH("No.",$11:$11,0)))</f>
        <v/>
      </c>
      <c r="C60" s="15" t="str">
        <f>INDEX($A$11:$Y$46,MATCH($A60,$R$11:$R$46,0),MATCH("コメント",$11:$11,0))</f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22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3" t="str">
        <f>IF(A60&lt;COUNTIF($R$12:$R$46,"&gt;"&amp;0),A60+1,"")</f>
        <v/>
      </c>
      <c r="B61" s="15" t="str">
        <f>IF(A61="","","No."&amp;INDEX($A$11:$Y$46,MATCH($A61,$R$11:$R$46,0),MATCH("No.",$11:$11,0)))</f>
        <v/>
      </c>
      <c r="C61" s="15" t="str">
        <f>INDEX($A$11:$Y$46,MATCH($A61,$R$11:$R$46,0),MATCH("コメント",$11:$11,0))</f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22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3" t="str">
        <f>IF(A61&lt;COUNTIF($R$12:$R$46,"&gt;"&amp;0),A61+1,"")</f>
        <v/>
      </c>
      <c r="B62" s="15" t="str">
        <f>IF(A62="","","No."&amp;INDEX($A$11:$Y$46,MATCH($A62,$R$11:$R$46,0),MATCH("No.",$11:$11,0)))</f>
        <v/>
      </c>
      <c r="C62" s="15" t="str">
        <f>INDEX($A$11:$Y$46,MATCH($A62,$R$11:$R$46,0),MATCH("コメント",$11:$11,0))</f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22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3" t="str">
        <f>IF(A62&lt;COUNTIF($R$12:$R$46,"&gt;"&amp;0),A62+1,"")</f>
        <v/>
      </c>
      <c r="B63" s="15" t="str">
        <f>IF(A63="","","No."&amp;INDEX($A$11:$Y$46,MATCH($A63,$R$11:$R$46,0),MATCH("No.",$11:$11,0)))</f>
        <v/>
      </c>
      <c r="C63" s="15" t="str">
        <f>INDEX($A$11:$Y$46,MATCH($A63,$R$11:$R$46,0),MATCH("コメント",$11:$11,0))</f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22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60"/>
      <c r="B64" s="17" t="str">
        <f>"審査委員長 ："&amp;" "&amp;[1]各種設定!$D$20</f>
        <v>審査委員長 ： Makoto SAITO</v>
      </c>
      <c r="C64" s="17"/>
      <c r="D64" s="17"/>
      <c r="E64" s="17"/>
      <c r="F64" s="20" t="str">
        <f>"競技委員長 ："&amp;" "&amp;[1]各種設定!$D$22</f>
        <v>競技委員長 ： Toshiaki KUBOTA</v>
      </c>
      <c r="G64" s="19"/>
      <c r="H64" s="17"/>
      <c r="I64" s="17" t="str">
        <f>"計時委員長 ："&amp;" "&amp;[1]各種設定!$D$24</f>
        <v>計時委員長 ： Tsutomu HAYAKAWA</v>
      </c>
      <c r="J64" s="18"/>
      <c r="K64" s="17"/>
      <c r="L64" s="17"/>
      <c r="M64" s="59"/>
      <c r="N64" s="58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1:A46">
    <cfRule type="expression" dxfId="3" priority="2">
      <formula>ISTEXT(A41)</formula>
    </cfRule>
  </conditionalFormatting>
  <conditionalFormatting sqref="A14:A40">
    <cfRule type="expression" dxfId="2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workbookViewId="0">
      <selection activeCell="O22" sqref="O22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7"/>
      <c r="B6" s="6"/>
      <c r="C6" s="6"/>
      <c r="D6" s="6"/>
      <c r="E6" s="6"/>
      <c r="F6" s="6"/>
      <c r="G6" s="6"/>
      <c r="J6" s="56">
        <v>44878</v>
      </c>
      <c r="K6" s="56"/>
      <c r="L6" s="55" t="s">
        <v>26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4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3" t="s">
        <v>25</v>
      </c>
      <c r="K7" s="53" t="s">
        <v>24</v>
      </c>
      <c r="L7" s="51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3" t="s">
        <v>23</v>
      </c>
      <c r="K8" s="52" t="s">
        <v>22</v>
      </c>
      <c r="L8" s="51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50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9" t="s">
        <v>21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8" t="s">
        <v>33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2"/>
      <c r="B11" s="22" t="s">
        <v>8</v>
      </c>
      <c r="C11" s="22" t="s">
        <v>32</v>
      </c>
      <c r="D11" s="22" t="s">
        <v>18</v>
      </c>
      <c r="E11" s="4" t="s">
        <v>17</v>
      </c>
      <c r="F11" s="22" t="s">
        <v>5</v>
      </c>
      <c r="G11" s="22" t="s">
        <v>16</v>
      </c>
      <c r="H11" s="22" t="s">
        <v>15</v>
      </c>
      <c r="I11" s="46">
        <f>VLOOKUP(A9,[1]コースレコード!$A:$G,3,FALSE)</f>
        <v>55.036999999999999</v>
      </c>
      <c r="J11" s="22" t="s">
        <v>14</v>
      </c>
      <c r="K11" s="22" t="s">
        <v>13</v>
      </c>
      <c r="L11" s="6"/>
      <c r="M11" s="6"/>
      <c r="N11" s="4"/>
      <c r="O11" s="4"/>
      <c r="P11" s="5" t="s">
        <v>12</v>
      </c>
      <c r="Q11" s="5"/>
      <c r="R11" s="5" t="s">
        <v>31</v>
      </c>
      <c r="S11" s="5" t="s">
        <v>10</v>
      </c>
      <c r="T11" s="4"/>
      <c r="U11" s="4"/>
    </row>
    <row r="12" spans="1:21" ht="12.75" x14ac:dyDescent="0.15">
      <c r="A12" s="42" t="s">
        <v>9</v>
      </c>
      <c r="B12" s="42" t="s">
        <v>8</v>
      </c>
      <c r="C12" s="42"/>
      <c r="D12" s="45" t="s">
        <v>7</v>
      </c>
      <c r="E12" s="45" t="s">
        <v>6</v>
      </c>
      <c r="F12" s="42" t="s">
        <v>5</v>
      </c>
      <c r="G12" s="44" t="s">
        <v>4</v>
      </c>
      <c r="H12" s="42" t="s">
        <v>3</v>
      </c>
      <c r="I12" s="43"/>
      <c r="J12" s="42" t="s">
        <v>2</v>
      </c>
      <c r="K12" s="42" t="s">
        <v>1</v>
      </c>
      <c r="L12" s="42" t="s">
        <v>0</v>
      </c>
      <c r="M12" s="41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9">
        <v>1</v>
      </c>
      <c r="B13" s="38">
        <f>IFERROR(INDEX('[1]13日_公式練習①-結果表（貼付）'!A2:$Z$50,MATCH($A13,'[1]13日_公式練習①-結果表（貼付）'!A2:$A$50,0),MATCH('13日_公式練習①-結果表'!B$11,'[1]13日_公式練習①-結果表（貼付）'!$1:$1,0)),"")</f>
        <v>15</v>
      </c>
      <c r="C13" s="37"/>
      <c r="D13" s="36" t="str">
        <f>IFERROR(INDEX('[1]13日_公式練習①-結果表（貼付）'!$A:$Z,MATCH($B13,'[1]13日_公式練習①-結果表（貼付）'!$B:$B,0),MATCH('13日_公式練習①-結果表'!D$11,'[1]13日_公式練習①-結果表（貼付）'!$1:$1,0)),"")</f>
        <v>髙田 陽大</v>
      </c>
      <c r="E13" s="35" t="str">
        <f>IFERROR(INDEX('[1]13日_公式練習①-結果表（貼付）'!$A:$Z,MATCH($B13,'[1]13日_公式練習①-結果表（貼付）'!$B:$B,0),MATCH('13日_公式練習①-結果表'!E$11,'[1]13日_公式練習①-結果表（貼付）'!$1:$1,0)),"")</f>
        <v>Birel ART/YAMAHA</v>
      </c>
      <c r="F13" s="34" t="str">
        <f>IFERROR(INDEX('[1]13日_公式練習①-結果表（貼付）'!$A:$Z,MATCH($B13,'[1]13日_公式練習①-結果表（貼付）'!$B:$B,0),MATCH('13日_公式練習①-結果表'!F$11,'[1]13日_公式練習①-結果表（貼付）'!$1:$1,0)),"")</f>
        <v>Super Racing Junkie!</v>
      </c>
      <c r="G13" s="33" t="str">
        <f>IFERROR(INDEX('[1]13日_公式練習①-結果表（貼付）'!$A:$Z,MATCH($B13,'[1]13日_公式練習①-結果表（貼付）'!$B:$B,0),MATCH('13日_公式練習①-結果表'!G$11,'[1]13日_公式練習①-結果表（貼付）'!$1:$1,0)),"")</f>
        <v>BS</v>
      </c>
      <c r="H13" s="32">
        <f>IFERROR(INDEX('[1]13日_公式練習①-結果表（貼付）'!$A:$Z,MATCH($B13,'[1]13日_公式練習①-結果表（貼付）'!$B:$B,0),MATCH('13日_公式練習①-結果表'!H$11,'[1]13日_公式練習①-結果表（貼付）'!$1:$1,0)),"")</f>
        <v>54.776000000000003</v>
      </c>
      <c r="I13" s="31"/>
      <c r="J13" s="29" t="str">
        <f>ROUND(INDEX('[1]13日_公式練習①-結果表（貼付）'!$A:$Z,MATCH($B13,'[1]13日_公式練習①-結果表（貼付）'!$B:$B,0),MATCH("ベスト平均時速",'[1]13日_公式練習①-結果表（貼付）'!$1:$1,0)),2)&amp;"km/h"</f>
        <v>83.07km/h</v>
      </c>
      <c r="K13" s="29"/>
      <c r="L13" s="29" t="str">
        <f>IF(A13="DNS","",IF(A13="DQ","",IFERROR(INDEX('[1]13日_公式練習①-結果表（貼付）'!$A:$Z,MATCH($B13,'[1]13日_公式練習①-結果表（貼付）'!$B:$B,0),MATCH("In Lap",'[1]13日_公式練習①-結果表（貼付）'!$1:$1,0))&amp;"/"&amp;INDEX('[1]13日_公式練習①-結果表（貼付）'!$A:$Z,MATCH($B13,'[1]13日_公式練習①-結果表（貼付）'!$B:$B,0),MATCH("Laps",'[1]13日_公式練習①-結果表（貼付）'!$1:$1,0)),"")))</f>
        <v>10/10</v>
      </c>
      <c r="M13" s="40"/>
      <c r="N13" s="4"/>
      <c r="O13" s="4"/>
      <c r="P13" s="5" t="str">
        <f>IF(IFERROR(INDEX('[1]13日_公式練習①-結果表（貼付）'!$A:$Z,MATCH($B13,'[1]13日_公式練習①-結果表（貼付）'!$B:$B,0),MATCH(P$11,'[1]13日_公式練習①-結果表（貼付）'!$1:$1,0)),"")=0,"",IFERROR(INDEX('[1]13日_公式練習①-結果表（貼付）'!$A:$Z,MATCH($B13,'[1]13日_公式練習①-結果表（貼付）'!$B:$B,0),MATCH(P$11,'[1]13日_公式練習①-結果表（貼付）'!$1:$1,0)),""))</f>
        <v/>
      </c>
      <c r="Q13" s="5" t="str">
        <f>IF(P13="","",COUNTIF($P$13:P13,"&lt;&gt;"&amp;""))</f>
        <v/>
      </c>
      <c r="R13" s="5" t="str">
        <f>IFERROR(RANK(Q13,$Q$13:$Q$46,1),"")</f>
        <v/>
      </c>
      <c r="S13" s="5" t="str">
        <f>IF(IFERROR(INDEX('[1]13日_公式練習①-結果表（貼付）'!$A:$Z,MATCH($A13,'[1]13日_公式練習①-結果表（貼付）'!$A:$A,0),MATCH(S$11,'[1]13日_公式練習①-結果表（貼付）'!$1:$1,0)),"")=0,"",IFERROR(INDEX('[1]13日_公式練習①-結果表（貼付）'!$A:$Z,MATCH($A13,'[1]13日_公式練習①-結果表（貼付）'!$A:$A,0),MATCH(S$11,'[1]13日_公式練習①-結果表（貼付）'!$1:$1,0)),""))</f>
        <v/>
      </c>
      <c r="T13" s="4"/>
      <c r="U13" s="4"/>
    </row>
    <row r="14" spans="1:21" ht="12.75" customHeight="1" x14ac:dyDescent="0.15">
      <c r="A14" s="39">
        <f>IF(OR('[1]13日_公式練習①-結果表（貼付）'!A3="DNF",'[1]13日_公式練習①-結果表（貼付）'!A3="DNS",'[1]13日_公式練習①-結果表（貼付）'!A3="DQ"),'[1]13日_公式練習①-結果表（貼付）'!A3,IF(MAX('[1]13日_公式練習①-結果表（貼付）'!$A:$A)&gt;A13,A13+1,""))</f>
        <v>2</v>
      </c>
      <c r="B14" s="38">
        <f>IFERROR(INDEX('[1]13日_公式練習①-結果表（貼付）'!A3:$Z$50,MATCH($A14,'[1]13日_公式練習①-結果表（貼付）'!A3:$A$50,0),MATCH('13日_公式練習①-結果表'!B$11,'[1]13日_公式練習①-結果表（貼付）'!$1:$1,0)),"")</f>
        <v>47</v>
      </c>
      <c r="C14" s="37"/>
      <c r="D14" s="36" t="str">
        <f>IFERROR(INDEX('[1]13日_公式練習①-結果表（貼付）'!$A:$Z,MATCH($B14,'[1]13日_公式練習①-結果表（貼付）'!$B:$B,0),MATCH('13日_公式練習①-結果表'!D$11,'[1]13日_公式練習①-結果表（貼付）'!$1:$1,0)),"")</f>
        <v>大島 良介</v>
      </c>
      <c r="E14" s="35" t="str">
        <f>IFERROR(INDEX('[1]13日_公式練習①-結果表（貼付）'!$A:$Z,MATCH($B14,'[1]13日_公式練習①-結果表（貼付）'!$B:$B,0),MATCH('13日_公式練習①-結果表'!E$11,'[1]13日_公式練習①-結果表（貼付）'!$1:$1,0)),"")</f>
        <v>TONY KART/YAMAHA</v>
      </c>
      <c r="F14" s="34" t="str">
        <f>IFERROR(INDEX('[1]13日_公式練習①-結果表（貼付）'!$A:$Z,MATCH($B14,'[1]13日_公式練習①-結果表（貼付）'!$B:$B,0),MATCH('13日_公式練習①-結果表'!F$11,'[1]13日_公式練習①-結果表（貼付）'!$1:$1,0)),"")</f>
        <v>RS-1</v>
      </c>
      <c r="G14" s="33" t="str">
        <f>IFERROR(INDEX('[1]13日_公式練習①-結果表（貼付）'!$A:$Z,MATCH($B14,'[1]13日_公式練習①-結果表（貼付）'!$B:$B,0),MATCH('13日_公式練習①-結果表'!G$11,'[1]13日_公式練習①-結果表（貼付）'!$1:$1,0)),"")</f>
        <v>BS</v>
      </c>
      <c r="H14" s="32">
        <f>IF(A14="DNS","ｽﾀｰﾄ出来ず",IF(A14="DQ","失　格",IFERROR(INDEX('[1]13日_公式練習①-結果表（貼付）'!$A:$Z,MATCH($B14,'[1]13日_公式練習①-結果表（貼付）'!$B:$B,0),MATCH('13日_公式練習①-結果表'!H$11,'[1]13日_公式練習①-結果表（貼付）'!$1:$1,0)),"")))</f>
        <v>54.905999999999999</v>
      </c>
      <c r="I14" s="31"/>
      <c r="J14" s="30">
        <f>IF(A14="DNS","",IF(A14="DQ","",IFERROR(INDEX('[1]13日_公式練習①-結果表（貼付）'!$A:$Z,MATCH($B14,'[1]13日_公式練習①-結果表（貼付）'!$B:$B,0),MATCH('13日_公式練習①-結果表'!J$11,'[1]13日_公式練習①-結果表（貼付）'!$1:$1,0)),"")))</f>
        <v>0.13</v>
      </c>
      <c r="K14" s="30">
        <f>IF(A14="DNS","",IF(A14="DQ","",IFERROR(INDEX('[1]13日_公式練習①-結果表（貼付）'!$A:$Z,MATCH($B14,'[1]13日_公式練習①-結果表（貼付）'!$B:$B,0),MATCH('13日_公式練習①-結果表'!K$11,'[1]13日_公式練習①-結果表（貼付）'!$1:$1,0)),"")))</f>
        <v>0.13</v>
      </c>
      <c r="L14" s="29" t="str">
        <f>IF(A14="DNS","",IF(A14="DQ","",IFERROR(INDEX('[1]13日_公式練習①-結果表（貼付）'!$A:$Z,MATCH($B14,'[1]13日_公式練習①-結果表（貼付）'!$B:$B,0),MATCH("In Lap",'[1]13日_公式練習①-結果表（貼付）'!$1:$1,0))&amp;"/"&amp;INDEX('[1]13日_公式練習①-結果表（貼付）'!$A:$Z,MATCH($B14,'[1]13日_公式練習①-結果表（貼付）'!$B:$B,0),MATCH("Laps",'[1]13日_公式練習①-結果表（貼付）'!$1:$1,0)),"")))</f>
        <v>4/8</v>
      </c>
      <c r="M14" s="40"/>
      <c r="N14" s="4"/>
      <c r="O14" s="4"/>
      <c r="P14" s="5" t="str">
        <f>IF(IFERROR(INDEX('[1]13日_公式練習①-結果表（貼付）'!$A:$Z,MATCH($B14,'[1]13日_公式練習①-結果表（貼付）'!$B:$B,0),MATCH(P$11,'[1]13日_公式練習①-結果表（貼付）'!$1:$1,0)),"")=0,"",IFERROR(INDEX('[1]13日_公式練習①-結果表（貼付）'!$A:$Z,MATCH($B14,'[1]13日_公式練習①-結果表（貼付）'!$B:$B,0),MATCH(P$11,'[1]13日_公式練習①-結果表（貼付）'!$1:$1,0)),""))</f>
        <v/>
      </c>
      <c r="Q14" s="5" t="str">
        <f>IF(P14="","",COUNTIF($P$13:P14,"&lt;&gt;"&amp;""))</f>
        <v/>
      </c>
      <c r="R14" s="5" t="str">
        <f>IFERROR(RANK(Q14,$Q$13:$Q$46,1),"")</f>
        <v/>
      </c>
      <c r="S14" s="5" t="str">
        <f>IF(IFERROR(INDEX('[1]13日_公式練習①-結果表（貼付）'!$A:$Z,MATCH($A14,'[1]13日_公式練習①-結果表（貼付）'!$A:$A,0),MATCH(S$11,'[1]13日_公式練習①-結果表（貼付）'!$1:$1,0)),"")=0,"",IFERROR(INDEX('[1]13日_公式練習①-結果表（貼付）'!$A:$Z,MATCH($A14,'[1]13日_公式練習①-結果表（貼付）'!$A:$A,0),MATCH(S$11,'[1]13日_公式練習①-結果表（貼付）'!$1:$1,0)),""))</f>
        <v/>
      </c>
      <c r="T14" s="4"/>
      <c r="U14" s="4"/>
    </row>
    <row r="15" spans="1:21" ht="12.75" customHeight="1" x14ac:dyDescent="0.15">
      <c r="A15" s="39">
        <f>IF(OR('[1]13日_公式練習①-結果表（貼付）'!A4="DNF",'[1]13日_公式練習①-結果表（貼付）'!A4="DNS",'[1]13日_公式練習①-結果表（貼付）'!A4="DQ"),'[1]13日_公式練習①-結果表（貼付）'!A4,IF(MAX('[1]13日_公式練習①-結果表（貼付）'!$A:$A)&gt;A14,A14+1,""))</f>
        <v>3</v>
      </c>
      <c r="B15" s="38">
        <f>IFERROR(INDEX('[1]13日_公式練習①-結果表（貼付）'!A4:$Z$50,MATCH($A15,'[1]13日_公式練習①-結果表（貼付）'!A4:$A$50,0),MATCH('13日_公式練習①-結果表'!B$11,'[1]13日_公式練習①-結果表（貼付）'!$1:$1,0)),"")</f>
        <v>18</v>
      </c>
      <c r="C15" s="37"/>
      <c r="D15" s="36" t="str">
        <f>IFERROR(INDEX('[1]13日_公式練習①-結果表（貼付）'!$A:$Z,MATCH($B15,'[1]13日_公式練習①-結果表（貼付）'!$B:$B,0),MATCH('13日_公式練習①-結果表'!D$11,'[1]13日_公式練習①-結果表（貼付）'!$1:$1,0)),"")</f>
        <v>吉田 広樹</v>
      </c>
      <c r="E15" s="35" t="str">
        <f>IFERROR(INDEX('[1]13日_公式練習①-結果表（貼付）'!$A:$Z,MATCH($B15,'[1]13日_公式練習①-結果表（貼付）'!$B:$B,0),MATCH('13日_公式練習①-結果表'!E$11,'[1]13日_公式練習①-結果表（貼付）'!$1:$1,0)),"")</f>
        <v>Birel ART/YAMAHA</v>
      </c>
      <c r="F15" s="34" t="str">
        <f>IFERROR(INDEX('[1]13日_公式練習①-結果表（貼付）'!$A:$Z,MATCH($B15,'[1]13日_公式練習①-結果表（貼付）'!$B:$B,0),MATCH('13日_公式練習①-結果表'!F$11,'[1]13日_公式練習①-結果表（貼付）'!$1:$1,0)),"")</f>
        <v>のりものクラブエッフェガーラ</v>
      </c>
      <c r="G15" s="33" t="str">
        <f>IFERROR(INDEX('[1]13日_公式練習①-結果表（貼付）'!$A:$Z,MATCH($B15,'[1]13日_公式練習①-結果表（貼付）'!$B:$B,0),MATCH('13日_公式練習①-結果表'!G$11,'[1]13日_公式練習①-結果表（貼付）'!$1:$1,0)),"")</f>
        <v>BS</v>
      </c>
      <c r="H15" s="32">
        <f>IF(A15="DNS","ｽﾀｰﾄ出来ず",IF(A15="DQ","失　格",IFERROR(INDEX('[1]13日_公式練習①-結果表（貼付）'!$A:$Z,MATCH($B15,'[1]13日_公式練習①-結果表（貼付）'!$B:$B,0),MATCH('13日_公式練習①-結果表'!H$11,'[1]13日_公式練習①-結果表（貼付）'!$1:$1,0)),"")))</f>
        <v>54.966000000000001</v>
      </c>
      <c r="I15" s="31"/>
      <c r="J15" s="30">
        <f>IF(A15="DNS","",IF(A15="DQ","",IFERROR(INDEX('[1]13日_公式練習①-結果表（貼付）'!$A:$Z,MATCH($B15,'[1]13日_公式練習①-結果表（貼付）'!$B:$B,0),MATCH('13日_公式練習①-結果表'!J$11,'[1]13日_公式練習①-結果表（貼付）'!$1:$1,0)),"")))</f>
        <v>0.19</v>
      </c>
      <c r="K15" s="30">
        <f>IF(A15="DNS","",IF(A15="DQ","",IFERROR(INDEX('[1]13日_公式練習①-結果表（貼付）'!$A:$Z,MATCH($B15,'[1]13日_公式練習①-結果表（貼付）'!$B:$B,0),MATCH('13日_公式練習①-結果表'!K$11,'[1]13日_公式練習①-結果表（貼付）'!$1:$1,0)),"")))</f>
        <v>0.06</v>
      </c>
      <c r="L15" s="29" t="str">
        <f>IF(A15="DNS","",IF(A15="DQ","",IFERROR(INDEX('[1]13日_公式練習①-結果表（貼付）'!$A:$Z,MATCH($B15,'[1]13日_公式練習①-結果表（貼付）'!$B:$B,0),MATCH("In Lap",'[1]13日_公式練習①-結果表（貼付）'!$1:$1,0))&amp;"/"&amp;INDEX('[1]13日_公式練習①-結果表（貼付）'!$A:$Z,MATCH($B15,'[1]13日_公式練習①-結果表（貼付）'!$B:$B,0),MATCH("Laps",'[1]13日_公式練習①-結果表（貼付）'!$1:$1,0)),"")))</f>
        <v>4/10</v>
      </c>
      <c r="M15" s="40"/>
      <c r="N15" s="4"/>
      <c r="O15" s="4"/>
      <c r="P15" s="5" t="str">
        <f>IF(IFERROR(INDEX('[1]13日_公式練習①-結果表（貼付）'!$A:$Z,MATCH($B15,'[1]13日_公式練習①-結果表（貼付）'!$B:$B,0),MATCH(P$11,'[1]13日_公式練習①-結果表（貼付）'!$1:$1,0)),"")=0,"",IFERROR(INDEX('[1]13日_公式練習①-結果表（貼付）'!$A:$Z,MATCH($B15,'[1]13日_公式練習①-結果表（貼付）'!$B:$B,0),MATCH(P$11,'[1]13日_公式練習①-結果表（貼付）'!$1:$1,0)),""))</f>
        <v/>
      </c>
      <c r="Q15" s="5" t="str">
        <f>IF(P15="","",COUNTIF($P$13:P15,"&lt;&gt;"&amp;""))</f>
        <v/>
      </c>
      <c r="R15" s="5" t="str">
        <f>IFERROR(RANK(Q15,$Q$13:$Q$46,1),"")</f>
        <v/>
      </c>
      <c r="S15" s="5" t="str">
        <f>IF(IFERROR(INDEX('[1]13日_公式練習①-結果表（貼付）'!$A:$Z,MATCH($A15,'[1]13日_公式練習①-結果表（貼付）'!$A:$A,0),MATCH(S$11,'[1]13日_公式練習①-結果表（貼付）'!$1:$1,0)),"")=0,"",IFERROR(INDEX('[1]13日_公式練習①-結果表（貼付）'!$A:$Z,MATCH($A15,'[1]13日_公式練習①-結果表（貼付）'!$A:$A,0),MATCH(S$11,'[1]13日_公式練習①-結果表（貼付）'!$1:$1,0)),""))</f>
        <v/>
      </c>
      <c r="T15" s="4"/>
      <c r="U15" s="4"/>
    </row>
    <row r="16" spans="1:21" ht="12.75" customHeight="1" x14ac:dyDescent="0.15">
      <c r="A16" s="39">
        <f>IF(OR('[1]13日_公式練習①-結果表（貼付）'!A5="DNF",'[1]13日_公式練習①-結果表（貼付）'!A5="DNS",'[1]13日_公式練習①-結果表（貼付）'!A5="DQ"),'[1]13日_公式練習①-結果表（貼付）'!A5,IF(MAX('[1]13日_公式練習①-結果表（貼付）'!$A:$A)&gt;A15,A15+1,""))</f>
        <v>4</v>
      </c>
      <c r="B16" s="38">
        <f>IFERROR(INDEX('[1]13日_公式練習①-結果表（貼付）'!A5:$Z$50,MATCH($A16,'[1]13日_公式練習①-結果表（貼付）'!A5:$A$50,0),MATCH('13日_公式練習①-結果表'!B$11,'[1]13日_公式練習①-結果表（貼付）'!$1:$1,0)),"")</f>
        <v>30</v>
      </c>
      <c r="C16" s="37"/>
      <c r="D16" s="36" t="str">
        <f>IFERROR(INDEX('[1]13日_公式練習①-結果表（貼付）'!$A:$Z,MATCH($B16,'[1]13日_公式練習①-結果表（貼付）'!$B:$B,0),MATCH('13日_公式練習①-結果表'!D$11,'[1]13日_公式練習①-結果表（貼付）'!$1:$1,0)),"")</f>
        <v>久富 圭</v>
      </c>
      <c r="E16" s="35" t="str">
        <f>IFERROR(INDEX('[1]13日_公式練習①-結果表（貼付）'!$A:$Z,MATCH($B16,'[1]13日_公式練習①-結果表（貼付）'!$B:$B,0),MATCH('13日_公式練習①-結果表'!E$11,'[1]13日_公式練習①-結果表（貼付）'!$1:$1,0)),"")</f>
        <v>TONY KART/YAMAHA</v>
      </c>
      <c r="F16" s="34" t="str">
        <f>IFERROR(INDEX('[1]13日_公式練習①-結果表（貼付）'!$A:$Z,MATCH($B16,'[1]13日_公式練習①-結果表（貼付）'!$B:$B,0),MATCH('13日_公式練習①-結果表'!F$11,'[1]13日_公式練習①-結果表（貼付）'!$1:$1,0)),"")</f>
        <v>Formula　Blue　Ash</v>
      </c>
      <c r="G16" s="33" t="str">
        <f>IFERROR(INDEX('[1]13日_公式練習①-結果表（貼付）'!$A:$Z,MATCH($B16,'[1]13日_公式練習①-結果表（貼付）'!$B:$B,0),MATCH('13日_公式練習①-結果表'!G$11,'[1]13日_公式練習①-結果表（貼付）'!$1:$1,0)),"")</f>
        <v>BS</v>
      </c>
      <c r="H16" s="32">
        <f>IF(A16="DNS","ｽﾀｰﾄ出来ず",IF(A16="DQ","失　格",IFERROR(INDEX('[1]13日_公式練習①-結果表（貼付）'!$A:$Z,MATCH($B16,'[1]13日_公式練習①-結果表（貼付）'!$B:$B,0),MATCH('13日_公式練習①-結果表'!H$11,'[1]13日_公式練習①-結果表（貼付）'!$1:$1,0)),"")))</f>
        <v>54.97</v>
      </c>
      <c r="I16" s="31"/>
      <c r="J16" s="30">
        <f>IF(A16="DNS","",IF(A16="DQ","",IFERROR(INDEX('[1]13日_公式練習①-結果表（貼付）'!$A:$Z,MATCH($B16,'[1]13日_公式練習①-結果表（貼付）'!$B:$B,0),MATCH('13日_公式練習①-結果表'!J$11,'[1]13日_公式練習①-結果表（貼付）'!$1:$1,0)),"")))</f>
        <v>0.19400000000000001</v>
      </c>
      <c r="K16" s="30">
        <f>IF(A16="DNS","",IF(A16="DQ","",IFERROR(INDEX('[1]13日_公式練習①-結果表（貼付）'!$A:$Z,MATCH($B16,'[1]13日_公式練習①-結果表（貼付）'!$B:$B,0),MATCH('13日_公式練習①-結果表'!K$11,'[1]13日_公式練習①-結果表（貼付）'!$1:$1,0)),"")))</f>
        <v>4.0000000000000001E-3</v>
      </c>
      <c r="L16" s="29" t="str">
        <f>IF(A16="DNS","",IF(A16="DQ","",IFERROR(INDEX('[1]13日_公式練習①-結果表（貼付）'!$A:$Z,MATCH($B16,'[1]13日_公式練習①-結果表（貼付）'!$B:$B,0),MATCH("In Lap",'[1]13日_公式練習①-結果表（貼付）'!$1:$1,0))&amp;"/"&amp;INDEX('[1]13日_公式練習①-結果表（貼付）'!$A:$Z,MATCH($B16,'[1]13日_公式練習①-結果表（貼付）'!$B:$B,0),MATCH("Laps",'[1]13日_公式練習①-結果表（貼付）'!$1:$1,0)),"")))</f>
        <v>8/10</v>
      </c>
      <c r="M16" s="40"/>
      <c r="N16" s="4"/>
      <c r="O16" s="4"/>
      <c r="P16" s="5" t="str">
        <f>IF(IFERROR(INDEX('[1]13日_公式練習①-結果表（貼付）'!$A:$Z,MATCH($B16,'[1]13日_公式練習①-結果表（貼付）'!$B:$B,0),MATCH(P$11,'[1]13日_公式練習①-結果表（貼付）'!$1:$1,0)),"")=0,"",IFERROR(INDEX('[1]13日_公式練習①-結果表（貼付）'!$A:$Z,MATCH($B16,'[1]13日_公式練習①-結果表（貼付）'!$B:$B,0),MATCH(P$11,'[1]13日_公式練習①-結果表（貼付）'!$1:$1,0)),""))</f>
        <v/>
      </c>
      <c r="Q16" s="5" t="str">
        <f>IF(P16="","",COUNTIF($P$13:P16,"&lt;&gt;"&amp;""))</f>
        <v/>
      </c>
      <c r="R16" s="5" t="str">
        <f>IFERROR(RANK(Q16,$Q$13:$Q$46,1),"")</f>
        <v/>
      </c>
      <c r="S16" s="5" t="str">
        <f>IF(IFERROR(INDEX('[1]13日_公式練習①-結果表（貼付）'!$A:$Z,MATCH($A16,'[1]13日_公式練習①-結果表（貼付）'!$A:$A,0),MATCH(S$11,'[1]13日_公式練習①-結果表（貼付）'!$1:$1,0)),"")=0,"",IFERROR(INDEX('[1]13日_公式練習①-結果表（貼付）'!$A:$Z,MATCH($A16,'[1]13日_公式練習①-結果表（貼付）'!$A:$A,0),MATCH(S$11,'[1]13日_公式練習①-結果表（貼付）'!$1:$1,0)),""))</f>
        <v/>
      </c>
      <c r="T16" s="4"/>
      <c r="U16" s="4"/>
    </row>
    <row r="17" spans="1:21" ht="12.75" customHeight="1" x14ac:dyDescent="0.15">
      <c r="A17" s="39">
        <f>IF(OR('[1]13日_公式練習①-結果表（貼付）'!A6="DNF",'[1]13日_公式練習①-結果表（貼付）'!A6="DNS",'[1]13日_公式練習①-結果表（貼付）'!A6="DQ"),'[1]13日_公式練習①-結果表（貼付）'!A6,IF(MAX('[1]13日_公式練習①-結果表（貼付）'!$A:$A)&gt;A16,A16+1,""))</f>
        <v>5</v>
      </c>
      <c r="B17" s="38">
        <f>IFERROR(INDEX('[1]13日_公式練習①-結果表（貼付）'!A6:$Z$50,MATCH($A17,'[1]13日_公式練習①-結果表（貼付）'!A6:$A$50,0),MATCH('13日_公式練習①-結果表'!B$11,'[1]13日_公式練習①-結果表（貼付）'!$1:$1,0)),"")</f>
        <v>51</v>
      </c>
      <c r="C17" s="37"/>
      <c r="D17" s="36" t="str">
        <f>IFERROR(INDEX('[1]13日_公式練習①-結果表（貼付）'!$A:$Z,MATCH($B17,'[1]13日_公式練習①-結果表（貼付）'!$B:$B,0),MATCH('13日_公式練習①-結果表'!D$11,'[1]13日_公式練習①-結果表（貼付）'!$1:$1,0)),"")</f>
        <v>宮﨑 琉</v>
      </c>
      <c r="E17" s="35" t="str">
        <f>IFERROR(INDEX('[1]13日_公式練習①-結果表（貼付）'!$A:$Z,MATCH($B17,'[1]13日_公式練習①-結果表（貼付）'!$B:$B,0),MATCH('13日_公式練習①-結果表'!E$11,'[1]13日_公式練習①-結果表（貼付）'!$1:$1,0)),"")</f>
        <v>Birel ART/YAMAHA</v>
      </c>
      <c r="F17" s="34" t="str">
        <f>IFERROR(INDEX('[1]13日_公式練習①-結果表（貼付）'!$A:$Z,MATCH($B17,'[1]13日_公式練習①-結果表（貼付）'!$B:$B,0),MATCH('13日_公式練習①-結果表'!F$11,'[1]13日_公式練習①-結果表（貼付）'!$1:$1,0)),"")</f>
        <v>ASTECH</v>
      </c>
      <c r="G17" s="33" t="str">
        <f>IFERROR(INDEX('[1]13日_公式練習①-結果表（貼付）'!$A:$Z,MATCH($B17,'[1]13日_公式練習①-結果表（貼付）'!$B:$B,0),MATCH('13日_公式練習①-結果表'!G$11,'[1]13日_公式練習①-結果表（貼付）'!$1:$1,0)),"")</f>
        <v>BS</v>
      </c>
      <c r="H17" s="32">
        <f>IF(A17="DNS","ｽﾀｰﾄ出来ず",IF(A17="DQ","失　格",IFERROR(INDEX('[1]13日_公式練習①-結果表（貼付）'!$A:$Z,MATCH($B17,'[1]13日_公式練習①-結果表（貼付）'!$B:$B,0),MATCH('13日_公式練習①-結果表'!H$11,'[1]13日_公式練習①-結果表（貼付）'!$1:$1,0)),"")))</f>
        <v>54.99</v>
      </c>
      <c r="I17" s="31"/>
      <c r="J17" s="30">
        <f>IF(A17="DNS","",IF(A17="DQ","",IFERROR(INDEX('[1]13日_公式練習①-結果表（貼付）'!$A:$Z,MATCH($B17,'[1]13日_公式練習①-結果表（貼付）'!$B:$B,0),MATCH('13日_公式練習①-結果表'!J$11,'[1]13日_公式練習①-結果表（貼付）'!$1:$1,0)),"")))</f>
        <v>0.214</v>
      </c>
      <c r="K17" s="30">
        <f>IF(A17="DNS","",IF(A17="DQ","",IFERROR(INDEX('[1]13日_公式練習①-結果表（貼付）'!$A:$Z,MATCH($B17,'[1]13日_公式練習①-結果表（貼付）'!$B:$B,0),MATCH('13日_公式練習①-結果表'!K$11,'[1]13日_公式練習①-結果表（貼付）'!$1:$1,0)),"")))</f>
        <v>0.02</v>
      </c>
      <c r="L17" s="29" t="str">
        <f>IF(A17="DNS","",IF(A17="DQ","",IFERROR(INDEX('[1]13日_公式練習①-結果表（貼付）'!$A:$Z,MATCH($B17,'[1]13日_公式練習①-結果表（貼付）'!$B:$B,0),MATCH("In Lap",'[1]13日_公式練習①-結果表（貼付）'!$1:$1,0))&amp;"/"&amp;INDEX('[1]13日_公式練習①-結果表（貼付）'!$A:$Z,MATCH($B17,'[1]13日_公式練習①-結果表（貼付）'!$B:$B,0),MATCH("Laps",'[1]13日_公式練習①-結果表（貼付）'!$1:$1,0)),"")))</f>
        <v>7/10</v>
      </c>
      <c r="M17" s="40"/>
      <c r="N17" s="4"/>
      <c r="O17" s="4"/>
      <c r="P17" s="5" t="str">
        <f>IF(IFERROR(INDEX('[1]13日_公式練習①-結果表（貼付）'!$A:$Z,MATCH($B17,'[1]13日_公式練習①-結果表（貼付）'!$B:$B,0),MATCH(P$11,'[1]13日_公式練習①-結果表（貼付）'!$1:$1,0)),"")=0,"",IFERROR(INDEX('[1]13日_公式練習①-結果表（貼付）'!$A:$Z,MATCH($B17,'[1]13日_公式練習①-結果表（貼付）'!$B:$B,0),MATCH(P$11,'[1]13日_公式練習①-結果表（貼付）'!$1:$1,0)),""))</f>
        <v/>
      </c>
      <c r="Q17" s="5" t="str">
        <f>IF(P17="","",COUNTIF($P$13:P17,"&lt;&gt;"&amp;""))</f>
        <v/>
      </c>
      <c r="R17" s="5" t="str">
        <f>IFERROR(RANK(Q17,$Q$13:$Q$46,1),"")</f>
        <v/>
      </c>
      <c r="S17" s="5" t="str">
        <f>IF(IFERROR(INDEX('[1]13日_公式練習①-結果表（貼付）'!$A:$Z,MATCH($A17,'[1]13日_公式練習①-結果表（貼付）'!$A:$A,0),MATCH(S$11,'[1]13日_公式練習①-結果表（貼付）'!$1:$1,0)),"")=0,"",IFERROR(INDEX('[1]13日_公式練習①-結果表（貼付）'!$A:$Z,MATCH($A17,'[1]13日_公式練習①-結果表（貼付）'!$A:$A,0),MATCH(S$11,'[1]13日_公式練習①-結果表（貼付）'!$1:$1,0)),""))</f>
        <v/>
      </c>
      <c r="T17" s="4"/>
      <c r="U17" s="4"/>
    </row>
    <row r="18" spans="1:21" ht="12.75" customHeight="1" x14ac:dyDescent="0.15">
      <c r="A18" s="39">
        <f>IF(OR('[1]13日_公式練習①-結果表（貼付）'!A7="DNF",'[1]13日_公式練習①-結果表（貼付）'!A7="DNS",'[1]13日_公式練習①-結果表（貼付）'!A7="DQ"),'[1]13日_公式練習①-結果表（貼付）'!A7,IF(MAX('[1]13日_公式練習①-結果表（貼付）'!$A:$A)&gt;A17,A17+1,""))</f>
        <v>6</v>
      </c>
      <c r="B18" s="38">
        <f>IFERROR(INDEX('[1]13日_公式練習①-結果表（貼付）'!A7:$Z$50,MATCH($A18,'[1]13日_公式練習①-結果表（貼付）'!A7:$A$50,0),MATCH('13日_公式練習①-結果表'!B$11,'[1]13日_公式練習①-結果表（貼付）'!$1:$1,0)),"")</f>
        <v>25</v>
      </c>
      <c r="C18" s="37"/>
      <c r="D18" s="36" t="str">
        <f>IFERROR(INDEX('[1]13日_公式練習①-結果表（貼付）'!$A:$Z,MATCH($B18,'[1]13日_公式練習①-結果表（貼付）'!$B:$B,0),MATCH('13日_公式練習①-結果表'!D$11,'[1]13日_公式練習①-結果表（貼付）'!$1:$1,0)),"")</f>
        <v>鈴木 恵武</v>
      </c>
      <c r="E18" s="35" t="str">
        <f>IFERROR(INDEX('[1]13日_公式練習①-結果表（貼付）'!$A:$Z,MATCH($B18,'[1]13日_公式練習①-結果表（貼付）'!$B:$B,0),MATCH('13日_公式練習①-結果表'!E$11,'[1]13日_公式練習①-結果表（貼付）'!$1:$1,0)),"")</f>
        <v>KOSMIC/YAMAHA</v>
      </c>
      <c r="F18" s="34" t="str">
        <f>IFERROR(INDEX('[1]13日_公式練習①-結果表（貼付）'!$A:$Z,MATCH($B18,'[1]13日_公式練習①-結果表（貼付）'!$B:$B,0),MATCH('13日_公式練習①-結果表'!F$11,'[1]13日_公式練習①-結果表（貼付）'!$1:$1,0)),"")</f>
        <v>Formula Blue 増田スピード</v>
      </c>
      <c r="G18" s="33" t="str">
        <f>IFERROR(INDEX('[1]13日_公式練習①-結果表（貼付）'!$A:$Z,MATCH($B18,'[1]13日_公式練習①-結果表（貼付）'!$B:$B,0),MATCH('13日_公式練習①-結果表'!G$11,'[1]13日_公式練習①-結果表（貼付）'!$1:$1,0)),"")</f>
        <v>BS</v>
      </c>
      <c r="H18" s="32">
        <f>IF(A18="DNS","ｽﾀｰﾄ出来ず",IF(A18="DQ","失　格",IFERROR(INDEX('[1]13日_公式練習①-結果表（貼付）'!$A:$Z,MATCH($B18,'[1]13日_公式練習①-結果表（貼付）'!$B:$B,0),MATCH('13日_公式練習①-結果表'!H$11,'[1]13日_公式練習①-結果表（貼付）'!$1:$1,0)),"")))</f>
        <v>55.026000000000003</v>
      </c>
      <c r="I18" s="31"/>
      <c r="J18" s="30">
        <f>IF(A18="DNS","",IF(A18="DQ","",IFERROR(INDEX('[1]13日_公式練習①-結果表（貼付）'!$A:$Z,MATCH($B18,'[1]13日_公式練習①-結果表（貼付）'!$B:$B,0),MATCH('13日_公式練習①-結果表'!J$11,'[1]13日_公式練習①-結果表（貼付）'!$1:$1,0)),"")))</f>
        <v>0.25</v>
      </c>
      <c r="K18" s="30">
        <f>IF(A18="DNS","",IF(A18="DQ","",IFERROR(INDEX('[1]13日_公式練習①-結果表（貼付）'!$A:$Z,MATCH($B18,'[1]13日_公式練習①-結果表（貼付）'!$B:$B,0),MATCH('13日_公式練習①-結果表'!K$11,'[1]13日_公式練習①-結果表（貼付）'!$1:$1,0)),"")))</f>
        <v>3.5999999999999997E-2</v>
      </c>
      <c r="L18" s="29" t="str">
        <f>IF(A18="DNS","",IF(A18="DQ","",IFERROR(INDEX('[1]13日_公式練習①-結果表（貼付）'!$A:$Z,MATCH($B18,'[1]13日_公式練習①-結果表（貼付）'!$B:$B,0),MATCH("In Lap",'[1]13日_公式練習①-結果表（貼付）'!$1:$1,0))&amp;"/"&amp;INDEX('[1]13日_公式練習①-結果表（貼付）'!$A:$Z,MATCH($B18,'[1]13日_公式練習①-結果表（貼付）'!$B:$B,0),MATCH("Laps",'[1]13日_公式練習①-結果表（貼付）'!$1:$1,0)),"")))</f>
        <v>5/10</v>
      </c>
      <c r="M18" s="40"/>
      <c r="N18" s="4"/>
      <c r="O18" s="4"/>
      <c r="P18" s="5" t="str">
        <f>IF(IFERROR(INDEX('[1]13日_公式練習①-結果表（貼付）'!$A:$Z,MATCH($B18,'[1]13日_公式練習①-結果表（貼付）'!$B:$B,0),MATCH(P$11,'[1]13日_公式練習①-結果表（貼付）'!$1:$1,0)),"")=0,"",IFERROR(INDEX('[1]13日_公式練習①-結果表（貼付）'!$A:$Z,MATCH($B18,'[1]13日_公式練習①-結果表（貼付）'!$B:$B,0),MATCH(P$11,'[1]13日_公式練習①-結果表（貼付）'!$1:$1,0)),""))</f>
        <v/>
      </c>
      <c r="Q18" s="5" t="str">
        <f>IF(P18="","",COUNTIF($P$13:P18,"&lt;&gt;"&amp;""))</f>
        <v/>
      </c>
      <c r="R18" s="5" t="str">
        <f>IFERROR(RANK(Q18,$Q$13:$Q$46,1),"")</f>
        <v/>
      </c>
      <c r="S18" s="5" t="str">
        <f>IF(IFERROR(INDEX('[1]13日_公式練習①-結果表（貼付）'!$A:$Z,MATCH($A18,'[1]13日_公式練習①-結果表（貼付）'!$A:$A,0),MATCH(S$11,'[1]13日_公式練習①-結果表（貼付）'!$1:$1,0)),"")=0,"",IFERROR(INDEX('[1]13日_公式練習①-結果表（貼付）'!$A:$Z,MATCH($A18,'[1]13日_公式練習①-結果表（貼付）'!$A:$A,0),MATCH(S$11,'[1]13日_公式練習①-結果表（貼付）'!$1:$1,0)),""))</f>
        <v/>
      </c>
      <c r="T18" s="4"/>
      <c r="U18" s="4"/>
    </row>
    <row r="19" spans="1:21" ht="12.75" customHeight="1" x14ac:dyDescent="0.15">
      <c r="A19" s="39">
        <f>IF(OR('[1]13日_公式練習①-結果表（貼付）'!A8="DNF",'[1]13日_公式練習①-結果表（貼付）'!A8="DNS",'[1]13日_公式練習①-結果表（貼付）'!A8="DQ"),'[1]13日_公式練習①-結果表（貼付）'!A8,IF(MAX('[1]13日_公式練習①-結果表（貼付）'!$A:$A)&gt;A18,A18+1,""))</f>
        <v>7</v>
      </c>
      <c r="B19" s="38">
        <f>IFERROR(INDEX('[1]13日_公式練習①-結果表（貼付）'!A8:$Z$50,MATCH($A19,'[1]13日_公式練習①-結果表（貼付）'!A8:$A$50,0),MATCH('13日_公式練習①-結果表'!B$11,'[1]13日_公式練習①-結果表（貼付）'!$1:$1,0)),"")</f>
        <v>27</v>
      </c>
      <c r="C19" s="37"/>
      <c r="D19" s="36" t="str">
        <f>IFERROR(INDEX('[1]13日_公式練習①-結果表（貼付）'!$A:$Z,MATCH($B19,'[1]13日_公式練習①-結果表（貼付）'!$B:$B,0),MATCH('13日_公式練習①-結果表'!D$11,'[1]13日_公式練習①-結果表（貼付）'!$1:$1,0)),"")</f>
        <v>舟橋 弘典</v>
      </c>
      <c r="E19" s="35" t="str">
        <f>IFERROR(INDEX('[1]13日_公式練習①-結果表（貼付）'!$A:$Z,MATCH($B19,'[1]13日_公式練習①-結果表（貼付）'!$B:$B,0),MATCH('13日_公式練習①-結果表'!E$11,'[1]13日_公式練習①-結果表（貼付）'!$1:$1,0)),"")</f>
        <v>KOSMIC/YAMAHA</v>
      </c>
      <c r="F19" s="34" t="str">
        <f>IFERROR(INDEX('[1]13日_公式練習①-結果表（貼付）'!$A:$Z,MATCH($B19,'[1]13日_公式練習①-結果表（貼付）'!$B:$B,0),MATCH('13日_公式練習①-結果表'!F$11,'[1]13日_公式練習①-結果表（貼付）'!$1:$1,0)),"")</f>
        <v>HIRAIPROJECT With Ash</v>
      </c>
      <c r="G19" s="33" t="str">
        <f>IFERROR(INDEX('[1]13日_公式練習①-結果表（貼付）'!$A:$Z,MATCH($B19,'[1]13日_公式練習①-結果表（貼付）'!$B:$B,0),MATCH('13日_公式練習①-結果表'!G$11,'[1]13日_公式練習①-結果表（貼付）'!$1:$1,0)),"")</f>
        <v>BS</v>
      </c>
      <c r="H19" s="32">
        <f>IF(A19="DNS","ｽﾀｰﾄ出来ず",IF(A19="DQ","失　格",IFERROR(INDEX('[1]13日_公式練習①-結果表（貼付）'!$A:$Z,MATCH($B19,'[1]13日_公式練習①-結果表（貼付）'!$B:$B,0),MATCH('13日_公式練習①-結果表'!H$11,'[1]13日_公式練習①-結果表（貼付）'!$1:$1,0)),"")))</f>
        <v>55.088999999999999</v>
      </c>
      <c r="I19" s="31" t="str">
        <f>IF(H19&lt;1,"",IF($I$11&gt;H19,"R",""))</f>
        <v/>
      </c>
      <c r="J19" s="30">
        <f>IF(A19="DNS","",IF(A19="DQ","",IFERROR(INDEX('[1]13日_公式練習①-結果表（貼付）'!$A:$Z,MATCH($B19,'[1]13日_公式練習①-結果表（貼付）'!$B:$B,0),MATCH('13日_公式練習①-結果表'!J$11,'[1]13日_公式練習①-結果表（貼付）'!$1:$1,0)),"")))</f>
        <v>0.313</v>
      </c>
      <c r="K19" s="30">
        <f>IF(A19="DNS","",IF(A19="DQ","",IFERROR(INDEX('[1]13日_公式練習①-結果表（貼付）'!$A:$Z,MATCH($B19,'[1]13日_公式練習①-結果表（貼付）'!$B:$B,0),MATCH('13日_公式練習①-結果表'!K$11,'[1]13日_公式練習①-結果表（貼付）'!$1:$1,0)),"")))</f>
        <v>6.3E-2</v>
      </c>
      <c r="L19" s="29" t="str">
        <f>IF(A19="DNS","",IF(A19="DQ","",IFERROR(INDEX('[1]13日_公式練習①-結果表（貼付）'!$A:$Z,MATCH($B19,'[1]13日_公式練習①-結果表（貼付）'!$B:$B,0),MATCH("In Lap",'[1]13日_公式練習①-結果表（貼付）'!$1:$1,0))&amp;"/"&amp;INDEX('[1]13日_公式練習①-結果表（貼付）'!$A:$Z,MATCH($B19,'[1]13日_公式練習①-結果表（貼付）'!$B:$B,0),MATCH("Laps",'[1]13日_公式練習①-結果表（貼付）'!$1:$1,0)),"")))</f>
        <v>10/10</v>
      </c>
      <c r="M19" s="40"/>
      <c r="N19" s="4"/>
      <c r="O19" s="4"/>
      <c r="P19" s="5" t="str">
        <f>IF(IFERROR(INDEX('[1]13日_公式練習①-結果表（貼付）'!$A:$Z,MATCH($B19,'[1]13日_公式練習①-結果表（貼付）'!$B:$B,0),MATCH(P$11,'[1]13日_公式練習①-結果表（貼付）'!$1:$1,0)),"")=0,"",IFERROR(INDEX('[1]13日_公式練習①-結果表（貼付）'!$A:$Z,MATCH($B19,'[1]13日_公式練習①-結果表（貼付）'!$B:$B,0),MATCH(P$11,'[1]13日_公式練習①-結果表（貼付）'!$1:$1,0)),""))</f>
        <v/>
      </c>
      <c r="Q19" s="5" t="str">
        <f>IF(P19="","",COUNTIF($P$13:P19,"&lt;&gt;"&amp;""))</f>
        <v/>
      </c>
      <c r="R19" s="5" t="str">
        <f>IFERROR(RANK(Q19,$Q$13:$Q$46,1),"")</f>
        <v/>
      </c>
      <c r="S19" s="5" t="str">
        <f>IF(IFERROR(INDEX('[1]13日_公式練習①-結果表（貼付）'!$A:$Z,MATCH($A19,'[1]13日_公式練習①-結果表（貼付）'!$A:$A,0),MATCH(S$11,'[1]13日_公式練習①-結果表（貼付）'!$1:$1,0)),"")=0,"",IFERROR(INDEX('[1]13日_公式練習①-結果表（貼付）'!$A:$Z,MATCH($A19,'[1]13日_公式練習①-結果表（貼付）'!$A:$A,0),MATCH(S$11,'[1]13日_公式練習①-結果表（貼付）'!$1:$1,0)),""))</f>
        <v/>
      </c>
      <c r="T19" s="4"/>
      <c r="U19" s="4"/>
    </row>
    <row r="20" spans="1:21" ht="12.75" customHeight="1" x14ac:dyDescent="0.15">
      <c r="A20" s="39">
        <f>IF(OR('[1]13日_公式練習①-結果表（貼付）'!A9="DNF",'[1]13日_公式練習①-結果表（貼付）'!A9="DNS",'[1]13日_公式練習①-結果表（貼付）'!A9="DQ"),'[1]13日_公式練習①-結果表（貼付）'!A9,IF(MAX('[1]13日_公式練習①-結果表（貼付）'!$A:$A)&gt;A19,A19+1,""))</f>
        <v>8</v>
      </c>
      <c r="B20" s="38">
        <f>IFERROR(INDEX('[1]13日_公式練習①-結果表（貼付）'!A9:$Z$50,MATCH($A20,'[1]13日_公式練習①-結果表（貼付）'!A9:$A$50,0),MATCH('13日_公式練習①-結果表'!B$11,'[1]13日_公式練習①-結果表（貼付）'!$1:$1,0)),"")</f>
        <v>22</v>
      </c>
      <c r="C20" s="37"/>
      <c r="D20" s="36" t="str">
        <f>IFERROR(INDEX('[1]13日_公式練習①-結果表（貼付）'!$A:$Z,MATCH($B20,'[1]13日_公式練習①-結果表（貼付）'!$B:$B,0),MATCH('13日_公式練習①-結果表'!D$11,'[1]13日_公式練習①-結果表（貼付）'!$1:$1,0)),"")</f>
        <v>酒井 翔太</v>
      </c>
      <c r="E20" s="35" t="str">
        <f>IFERROR(INDEX('[1]13日_公式練習①-結果表（貼付）'!$A:$Z,MATCH($B20,'[1]13日_公式練習①-結果表（貼付）'!$B:$B,0),MATCH('13日_公式練習①-結果表'!E$11,'[1]13日_公式練習①-結果表（貼付）'!$1:$1,0)),"")</f>
        <v>TONY KART/YAMAHA</v>
      </c>
      <c r="F20" s="34" t="str">
        <f>IFERROR(INDEX('[1]13日_公式練習①-結果表（貼付）'!$A:$Z,MATCH($B20,'[1]13日_公式練習①-結果表（貼付）'!$B:$B,0),MATCH('13日_公式練習①-結果表'!F$11,'[1]13日_公式練習①-結果表（貼付）'!$1:$1,0)),"")</f>
        <v>FIRST GARAGE BEMAX</v>
      </c>
      <c r="G20" s="33" t="str">
        <f>IFERROR(INDEX('[1]13日_公式練習①-結果表（貼付）'!$A:$Z,MATCH($B20,'[1]13日_公式練習①-結果表（貼付）'!$B:$B,0),MATCH('13日_公式練習①-結果表'!G$11,'[1]13日_公式練習①-結果表（貼付）'!$1:$1,0)),"")</f>
        <v>BS</v>
      </c>
      <c r="H20" s="32">
        <f>IF(A20="DNS","ｽﾀｰﾄ出来ず",IF(A20="DQ","失　格",IFERROR(INDEX('[1]13日_公式練習①-結果表（貼付）'!$A:$Z,MATCH($B20,'[1]13日_公式練習①-結果表（貼付）'!$B:$B,0),MATCH('13日_公式練習①-結果表'!H$11,'[1]13日_公式練習①-結果表（貼付）'!$1:$1,0)),"")))</f>
        <v>55.095999999999997</v>
      </c>
      <c r="I20" s="31" t="str">
        <f>IF(H20&lt;1,"",IF($I$11&gt;H20,"R",""))</f>
        <v/>
      </c>
      <c r="J20" s="30">
        <f>IF(A20="DNS","",IF(A20="DQ","",IFERROR(INDEX('[1]13日_公式練習①-結果表（貼付）'!$A:$Z,MATCH($B20,'[1]13日_公式練習①-結果表（貼付）'!$B:$B,0),MATCH('13日_公式練習①-結果表'!J$11,'[1]13日_公式練習①-結果表（貼付）'!$1:$1,0)),"")))</f>
        <v>0.32</v>
      </c>
      <c r="K20" s="30">
        <f>IF(A20="DNS","",IF(A20="DQ","",IFERROR(INDEX('[1]13日_公式練習①-結果表（貼付）'!$A:$Z,MATCH($B20,'[1]13日_公式練習①-結果表（貼付）'!$B:$B,0),MATCH('13日_公式練習①-結果表'!K$11,'[1]13日_公式練習①-結果表（貼付）'!$1:$1,0)),"")))</f>
        <v>7.0000000000000001E-3</v>
      </c>
      <c r="L20" s="29" t="str">
        <f>IF(A20="DNS","",IF(A20="DQ","",IFERROR(INDEX('[1]13日_公式練習①-結果表（貼付）'!$A:$Z,MATCH($B20,'[1]13日_公式練習①-結果表（貼付）'!$B:$B,0),MATCH("In Lap",'[1]13日_公式練習①-結果表（貼付）'!$1:$1,0))&amp;"/"&amp;INDEX('[1]13日_公式練習①-結果表（貼付）'!$A:$Z,MATCH($B20,'[1]13日_公式練習①-結果表（貼付）'!$B:$B,0),MATCH("Laps",'[1]13日_公式練習①-結果表（貼付）'!$1:$1,0)),"")))</f>
        <v>9/10</v>
      </c>
      <c r="M20" s="40"/>
      <c r="N20" s="4"/>
      <c r="O20" s="4"/>
      <c r="P20" s="5" t="str">
        <f>IF(IFERROR(INDEX('[1]13日_公式練習①-結果表（貼付）'!$A:$Z,MATCH($B20,'[1]13日_公式練習①-結果表（貼付）'!$B:$B,0),MATCH(P$11,'[1]13日_公式練習①-結果表（貼付）'!$1:$1,0)),"")=0,"",IFERROR(INDEX('[1]13日_公式練習①-結果表（貼付）'!$A:$Z,MATCH($B20,'[1]13日_公式練習①-結果表（貼付）'!$B:$B,0),MATCH(P$11,'[1]13日_公式練習①-結果表（貼付）'!$1:$1,0)),""))</f>
        <v/>
      </c>
      <c r="Q20" s="5" t="str">
        <f>IF(P20="","",COUNTIF($P$13:P20,"&lt;&gt;"&amp;""))</f>
        <v/>
      </c>
      <c r="R20" s="5" t="str">
        <f>IFERROR(RANK(Q20,$Q$13:$Q$46,1),"")</f>
        <v/>
      </c>
      <c r="S20" s="5" t="str">
        <f>IF(IFERROR(INDEX('[1]13日_公式練習①-結果表（貼付）'!$A:$Z,MATCH($A20,'[1]13日_公式練習①-結果表（貼付）'!$A:$A,0),MATCH(S$11,'[1]13日_公式練習①-結果表（貼付）'!$1:$1,0)),"")=0,"",IFERROR(INDEX('[1]13日_公式練習①-結果表（貼付）'!$A:$Z,MATCH($A20,'[1]13日_公式練習①-結果表（貼付）'!$A:$A,0),MATCH(S$11,'[1]13日_公式練習①-結果表（貼付）'!$1:$1,0)),""))</f>
        <v/>
      </c>
      <c r="T20" s="4"/>
      <c r="U20" s="4"/>
    </row>
    <row r="21" spans="1:21" ht="12.75" customHeight="1" x14ac:dyDescent="0.15">
      <c r="A21" s="39">
        <f>IF(OR('[1]13日_公式練習①-結果表（貼付）'!A10="DNF",'[1]13日_公式練習①-結果表（貼付）'!A10="DNS",'[1]13日_公式練習①-結果表（貼付）'!A10="DQ"),'[1]13日_公式練習①-結果表（貼付）'!A10,IF(MAX('[1]13日_公式練習①-結果表（貼付）'!$A:$A)&gt;A20,A20+1,""))</f>
        <v>9</v>
      </c>
      <c r="B21" s="38">
        <f>IFERROR(INDEX('[1]13日_公式練習①-結果表（貼付）'!A10:$Z$50,MATCH($A21,'[1]13日_公式練習①-結果表（貼付）'!A10:$A$50,0),MATCH('13日_公式練習①-結果表'!B$11,'[1]13日_公式練習①-結果表（貼付）'!$1:$1,0)),"")</f>
        <v>78</v>
      </c>
      <c r="C21" s="37"/>
      <c r="D21" s="36" t="str">
        <f>IFERROR(INDEX('[1]13日_公式練習①-結果表（貼付）'!$A:$Z,MATCH($B21,'[1]13日_公式練習①-結果表（貼付）'!$B:$B,0),MATCH('13日_公式練習①-結果表'!D$11,'[1]13日_公式練習①-結果表（貼付）'!$1:$1,0)),"")</f>
        <v>小林 海璃</v>
      </c>
      <c r="E21" s="35" t="str">
        <f>IFERROR(INDEX('[1]13日_公式練習①-結果表（貼付）'!$A:$Z,MATCH($B21,'[1]13日_公式練習①-結果表（貼付）'!$B:$B,0),MATCH('13日_公式練習①-結果表'!E$11,'[1]13日_公式練習①-結果表（貼付）'!$1:$1,0)),"")</f>
        <v>EXPRIT/YAMAHA</v>
      </c>
      <c r="F21" s="34" t="str">
        <f>IFERROR(INDEX('[1]13日_公式練習①-結果表（貼付）'!$A:$Z,MATCH($B21,'[1]13日_公式練習①-結果表（貼付）'!$B:$B,0),MATCH('13日_公式練習①-結果表'!F$11,'[1]13日_公式練習①-結果表（貼付）'!$1:$1,0)),"")</f>
        <v>ミツサダ PWG RACING</v>
      </c>
      <c r="G21" s="33" t="str">
        <f>IFERROR(INDEX('[1]13日_公式練習①-結果表（貼付）'!$A:$Z,MATCH($B21,'[1]13日_公式練習①-結果表（貼付）'!$B:$B,0),MATCH('13日_公式練習①-結果表'!G$11,'[1]13日_公式練習①-結果表（貼付）'!$1:$1,0)),"")</f>
        <v>BS</v>
      </c>
      <c r="H21" s="32">
        <f>IF(A21="DNS","ｽﾀｰﾄ出来ず",IF(A21="DQ","失　格",IFERROR(INDEX('[1]13日_公式練習①-結果表（貼付）'!$A:$Z,MATCH($B21,'[1]13日_公式練習①-結果表（貼付）'!$B:$B,0),MATCH('13日_公式練習①-結果表'!H$11,'[1]13日_公式練習①-結果表（貼付）'!$1:$1,0)),"")))</f>
        <v>55.210999999999999</v>
      </c>
      <c r="I21" s="31" t="str">
        <f>IF(H21&lt;1,"",IF($I$11&gt;H21,"R",""))</f>
        <v/>
      </c>
      <c r="J21" s="30">
        <f>IF(A21="DNS","",IF(A21="DQ","",IFERROR(INDEX('[1]13日_公式練習①-結果表（貼付）'!$A:$Z,MATCH($B21,'[1]13日_公式練習①-結果表（貼付）'!$B:$B,0),MATCH('13日_公式練習①-結果表'!J$11,'[1]13日_公式練習①-結果表（貼付）'!$1:$1,0)),"")))</f>
        <v>0.435</v>
      </c>
      <c r="K21" s="30">
        <f>IF(A21="DNS","",IF(A21="DQ","",IFERROR(INDEX('[1]13日_公式練習①-結果表（貼付）'!$A:$Z,MATCH($B21,'[1]13日_公式練習①-結果表（貼付）'!$B:$B,0),MATCH('13日_公式練習①-結果表'!K$11,'[1]13日_公式練習①-結果表（貼付）'!$1:$1,0)),"")))</f>
        <v>0.115</v>
      </c>
      <c r="L21" s="29" t="str">
        <f>IF(A21="DNS","",IF(A21="DQ","",IFERROR(INDEX('[1]13日_公式練習①-結果表（貼付）'!$A:$Z,MATCH($B21,'[1]13日_公式練習①-結果表（貼付）'!$B:$B,0),MATCH("In Lap",'[1]13日_公式練習①-結果表（貼付）'!$1:$1,0))&amp;"/"&amp;INDEX('[1]13日_公式練習①-結果表（貼付）'!$A:$Z,MATCH($B21,'[1]13日_公式練習①-結果表（貼付）'!$B:$B,0),MATCH("Laps",'[1]13日_公式練習①-結果表（貼付）'!$1:$1,0)),"")))</f>
        <v>4/10</v>
      </c>
      <c r="M21" s="40"/>
      <c r="N21" s="4"/>
      <c r="O21" s="4"/>
      <c r="P21" s="5" t="str">
        <f>IF(IFERROR(INDEX('[1]13日_公式練習①-結果表（貼付）'!$A:$Z,MATCH($B21,'[1]13日_公式練習①-結果表（貼付）'!$B:$B,0),MATCH(P$11,'[1]13日_公式練習①-結果表（貼付）'!$1:$1,0)),"")=0,"",IFERROR(INDEX('[1]13日_公式練習①-結果表（貼付）'!$A:$Z,MATCH($B21,'[1]13日_公式練習①-結果表（貼付）'!$B:$B,0),MATCH(P$11,'[1]13日_公式練習①-結果表（貼付）'!$1:$1,0)),""))</f>
        <v/>
      </c>
      <c r="Q21" s="5" t="str">
        <f>IF(P21="","",COUNTIF($P$13:P21,"&lt;&gt;"&amp;""))</f>
        <v/>
      </c>
      <c r="R21" s="5" t="str">
        <f>IFERROR(RANK(Q21,$Q$13:$Q$46,1),"")</f>
        <v/>
      </c>
      <c r="S21" s="5" t="str">
        <f>IF(IFERROR(INDEX('[1]13日_公式練習①-結果表（貼付）'!$A:$Z,MATCH($A21,'[1]13日_公式練習①-結果表（貼付）'!$A:$A,0),MATCH(S$11,'[1]13日_公式練習①-結果表（貼付）'!$1:$1,0)),"")=0,"",IFERROR(INDEX('[1]13日_公式練習①-結果表（貼付）'!$A:$Z,MATCH($A21,'[1]13日_公式練習①-結果表（貼付）'!$A:$A,0),MATCH(S$11,'[1]13日_公式練習①-結果表（貼付）'!$1:$1,0)),""))</f>
        <v/>
      </c>
      <c r="T21" s="4"/>
      <c r="U21" s="4"/>
    </row>
    <row r="22" spans="1:21" ht="12.75" customHeight="1" x14ac:dyDescent="0.15">
      <c r="A22" s="39">
        <f>IF(OR('[1]13日_公式練習①-結果表（貼付）'!A11="DNF",'[1]13日_公式練習①-結果表（貼付）'!A11="DNS",'[1]13日_公式練習①-結果表（貼付）'!A11="DQ"),'[1]13日_公式練習①-結果表（貼付）'!A11,IF(MAX('[1]13日_公式練習①-結果表（貼付）'!$A:$A)&gt;A21,A21+1,""))</f>
        <v>10</v>
      </c>
      <c r="B22" s="38">
        <f>IFERROR(INDEX('[1]13日_公式練習①-結果表（貼付）'!A11:$Z$50,MATCH($A22,'[1]13日_公式練習①-結果表（貼付）'!A11:$A$50,0),MATCH('13日_公式練習①-結果表'!B$11,'[1]13日_公式練習①-結果表（貼付）'!$1:$1,0)),"")</f>
        <v>40</v>
      </c>
      <c r="C22" s="37"/>
      <c r="D22" s="36" t="str">
        <f>IFERROR(INDEX('[1]13日_公式練習①-結果表（貼付）'!$A:$Z,MATCH($B22,'[1]13日_公式練習①-結果表（貼付）'!$B:$B,0),MATCH('13日_公式練習①-結果表'!D$11,'[1]13日_公式練習①-結果表（貼付）'!$1:$1,0)),"")</f>
        <v>大槻 直</v>
      </c>
      <c r="E22" s="35" t="str">
        <f>IFERROR(INDEX('[1]13日_公式練習①-結果表（貼付）'!$A:$Z,MATCH($B22,'[1]13日_公式練習①-結果表（貼付）'!$B:$B,0),MATCH('13日_公式練習①-結果表'!E$11,'[1]13日_公式練習①-結果表（貼付）'!$1:$1,0)),"")</f>
        <v>TONY KART/YAMAHA</v>
      </c>
      <c r="F22" s="34" t="str">
        <f>IFERROR(INDEX('[1]13日_公式練習①-結果表（貼付）'!$A:$Z,MATCH($B22,'[1]13日_公式練習①-結果表（貼付）'!$B:$B,0),MATCH('13日_公式練習①-結果表'!F$11,'[1]13日_公式練習①-結果表（貼付）'!$1:$1,0)),"")</f>
        <v>ASH</v>
      </c>
      <c r="G22" s="33" t="str">
        <f>IFERROR(INDEX('[1]13日_公式練習①-結果表（貼付）'!$A:$Z,MATCH($B22,'[1]13日_公式練習①-結果表（貼付）'!$B:$B,0),MATCH('13日_公式練習①-結果表'!G$11,'[1]13日_公式練習①-結果表（貼付）'!$1:$1,0)),"")</f>
        <v>BS</v>
      </c>
      <c r="H22" s="32">
        <f>IF(A22="DNS","ｽﾀｰﾄ出来ず",IF(A22="DQ","失　格",IFERROR(INDEX('[1]13日_公式練習①-結果表（貼付）'!$A:$Z,MATCH($B22,'[1]13日_公式練習①-結果表（貼付）'!$B:$B,0),MATCH('13日_公式練習①-結果表'!H$11,'[1]13日_公式練習①-結果表（貼付）'!$1:$1,0)),"")))</f>
        <v>55.222000000000001</v>
      </c>
      <c r="I22" s="31" t="str">
        <f>IF(H22&lt;1,"",IF($I$11&gt;H22,"R",""))</f>
        <v/>
      </c>
      <c r="J22" s="30">
        <f>IF(A22="DNS","",IF(A22="DQ","",IFERROR(INDEX('[1]13日_公式練習①-結果表（貼付）'!$A:$Z,MATCH($B22,'[1]13日_公式練習①-結果表（貼付）'!$B:$B,0),MATCH('13日_公式練習①-結果表'!J$11,'[1]13日_公式練習①-結果表（貼付）'!$1:$1,0)),"")))</f>
        <v>0.44600000000000001</v>
      </c>
      <c r="K22" s="30">
        <f>IF(A22="DNS","",IF(A22="DQ","",IFERROR(INDEX('[1]13日_公式練習①-結果表（貼付）'!$A:$Z,MATCH($B22,'[1]13日_公式練習①-結果表（貼付）'!$B:$B,0),MATCH('13日_公式練習①-結果表'!K$11,'[1]13日_公式練習①-結果表（貼付）'!$1:$1,0)),"")))</f>
        <v>1.0999999999999999E-2</v>
      </c>
      <c r="L22" s="29" t="str">
        <f>IF(A22="DNS","",IF(A22="DQ","",IFERROR(INDEX('[1]13日_公式練習①-結果表（貼付）'!$A:$Z,MATCH($B22,'[1]13日_公式練習①-結果表（貼付）'!$B:$B,0),MATCH("In Lap",'[1]13日_公式練習①-結果表（貼付）'!$1:$1,0))&amp;"/"&amp;INDEX('[1]13日_公式練習①-結果表（貼付）'!$A:$Z,MATCH($B22,'[1]13日_公式練習①-結果表（貼付）'!$B:$B,0),MATCH("Laps",'[1]13日_公式練習①-結果表（貼付）'!$1:$1,0)),"")))</f>
        <v>4/9</v>
      </c>
      <c r="M22" s="40"/>
      <c r="N22" s="4"/>
      <c r="O22" s="4"/>
      <c r="P22" s="5" t="str">
        <f>IF(IFERROR(INDEX('[1]13日_公式練習①-結果表（貼付）'!$A:$Z,MATCH($B22,'[1]13日_公式練習①-結果表（貼付）'!$B:$B,0),MATCH(P$11,'[1]13日_公式練習①-結果表（貼付）'!$1:$1,0)),"")=0,"",IFERROR(INDEX('[1]13日_公式練習①-結果表（貼付）'!$A:$Z,MATCH($B22,'[1]13日_公式練習①-結果表（貼付）'!$B:$B,0),MATCH(P$11,'[1]13日_公式練習①-結果表（貼付）'!$1:$1,0)),""))</f>
        <v/>
      </c>
      <c r="Q22" s="5" t="str">
        <f>IF(P22="","",COUNTIF($P$13:P22,"&lt;&gt;"&amp;""))</f>
        <v/>
      </c>
      <c r="R22" s="5" t="str">
        <f>IFERROR(RANK(Q22,$Q$13:$Q$46,1),"")</f>
        <v/>
      </c>
      <c r="S22" s="5" t="str">
        <f>IF(IFERROR(INDEX('[1]13日_公式練習①-結果表（貼付）'!$A:$Z,MATCH($A22,'[1]13日_公式練習①-結果表（貼付）'!$A:$A,0),MATCH(S$11,'[1]13日_公式練習①-結果表（貼付）'!$1:$1,0)),"")=0,"",IFERROR(INDEX('[1]13日_公式練習①-結果表（貼付）'!$A:$Z,MATCH($A22,'[1]13日_公式練習①-結果表（貼付）'!$A:$A,0),MATCH(S$11,'[1]13日_公式練習①-結果表（貼付）'!$1:$1,0)),""))</f>
        <v/>
      </c>
      <c r="T22" s="4"/>
      <c r="U22" s="4"/>
    </row>
    <row r="23" spans="1:21" ht="12.75" customHeight="1" x14ac:dyDescent="0.15">
      <c r="A23" s="39">
        <f>IF(OR('[1]13日_公式練習①-結果表（貼付）'!A12="DNF",'[1]13日_公式練習①-結果表（貼付）'!A12="DNS",'[1]13日_公式練習①-結果表（貼付）'!A12="DQ"),'[1]13日_公式練習①-結果表（貼付）'!A12,IF(MAX('[1]13日_公式練習①-結果表（貼付）'!$A:$A)&gt;A22,A22+1,""))</f>
        <v>11</v>
      </c>
      <c r="B23" s="38">
        <f>IFERROR(INDEX('[1]13日_公式練習①-結果表（貼付）'!A12:$Z$50,MATCH($A23,'[1]13日_公式練習①-結果表（貼付）'!A12:$A$50,0),MATCH('13日_公式練習①-結果表'!B$11,'[1]13日_公式練習①-結果表（貼付）'!$1:$1,0)),"")</f>
        <v>33</v>
      </c>
      <c r="C23" s="37"/>
      <c r="D23" s="36" t="str">
        <f>IFERROR(INDEX('[1]13日_公式練習①-結果表（貼付）'!$A:$Z,MATCH($B23,'[1]13日_公式練習①-結果表（貼付）'!$B:$B,0),MATCH('13日_公式練習①-結果表'!D$11,'[1]13日_公式練習①-結果表（貼付）'!$1:$1,0)),"")</f>
        <v>田上 龍輝</v>
      </c>
      <c r="E23" s="35" t="str">
        <f>IFERROR(INDEX('[1]13日_公式練習①-結果表（貼付）'!$A:$Z,MATCH($B23,'[1]13日_公式練習①-結果表（貼付）'!$B:$B,0),MATCH('13日_公式練習①-結果表'!E$11,'[1]13日_公式練習①-結果表（貼付）'!$1:$1,0)),"")</f>
        <v>Birel ART/YAMAHA</v>
      </c>
      <c r="F23" s="34" t="str">
        <f>IFERROR(INDEX('[1]13日_公式練習①-結果表（貼付）'!$A:$Z,MATCH($B23,'[1]13日_公式練習①-結果表（貼付）'!$B:$B,0),MATCH('13日_公式練習①-結果表'!F$11,'[1]13日_公式練習①-結果表（貼付）'!$1:$1,0)),"")</f>
        <v>チームKBF</v>
      </c>
      <c r="G23" s="33" t="str">
        <f>IFERROR(INDEX('[1]13日_公式練習①-結果表（貼付）'!$A:$Z,MATCH($B23,'[1]13日_公式練習①-結果表（貼付）'!$B:$B,0),MATCH('13日_公式練習①-結果表'!G$11,'[1]13日_公式練習①-結果表（貼付）'!$1:$1,0)),"")</f>
        <v>BS</v>
      </c>
      <c r="H23" s="32">
        <f>IF(A23="DNS","ｽﾀｰﾄ出来ず",IF(A23="DQ","失　格",IFERROR(INDEX('[1]13日_公式練習①-結果表（貼付）'!$A:$Z,MATCH($B23,'[1]13日_公式練習①-結果表（貼付）'!$B:$B,0),MATCH('13日_公式練習①-結果表'!H$11,'[1]13日_公式練習①-結果表（貼付）'!$1:$1,0)),"")))</f>
        <v>55.256999999999998</v>
      </c>
      <c r="I23" s="31" t="str">
        <f>IF(H23&lt;1,"",IF($I$11&gt;H23,"R",""))</f>
        <v/>
      </c>
      <c r="J23" s="30">
        <f>IF(A23="DNS","",IF(A23="DQ","",IFERROR(INDEX('[1]13日_公式練習①-結果表（貼付）'!$A:$Z,MATCH($B23,'[1]13日_公式練習①-結果表（貼付）'!$B:$B,0),MATCH('13日_公式練習①-結果表'!J$11,'[1]13日_公式練習①-結果表（貼付）'!$1:$1,0)),"")))</f>
        <v>0.48099999999999998</v>
      </c>
      <c r="K23" s="30">
        <f>IF(A23="DNS","",IF(A23="DQ","",IFERROR(INDEX('[1]13日_公式練習①-結果表（貼付）'!$A:$Z,MATCH($B23,'[1]13日_公式練習①-結果表（貼付）'!$B:$B,0),MATCH('13日_公式練習①-結果表'!K$11,'[1]13日_公式練習①-結果表（貼付）'!$1:$1,0)),"")))</f>
        <v>3.5000000000000003E-2</v>
      </c>
      <c r="L23" s="29" t="str">
        <f>IF(A23="DNS","",IF(A23="DQ","",IFERROR(INDEX('[1]13日_公式練習①-結果表（貼付）'!$A:$Z,MATCH($B23,'[1]13日_公式練習①-結果表（貼付）'!$B:$B,0),MATCH("In Lap",'[1]13日_公式練習①-結果表（貼付）'!$1:$1,0))&amp;"/"&amp;INDEX('[1]13日_公式練習①-結果表（貼付）'!$A:$Z,MATCH($B23,'[1]13日_公式練習①-結果表（貼付）'!$B:$B,0),MATCH("Laps",'[1]13日_公式練習①-結果表（貼付）'!$1:$1,0)),"")))</f>
        <v>10/10</v>
      </c>
      <c r="M23" s="40"/>
      <c r="N23" s="4"/>
      <c r="O23" s="4"/>
      <c r="P23" s="5" t="str">
        <f>IF(IFERROR(INDEX('[1]13日_公式練習①-結果表（貼付）'!$A:$Z,MATCH($B23,'[1]13日_公式練習①-結果表（貼付）'!$B:$B,0),MATCH(P$11,'[1]13日_公式練習①-結果表（貼付）'!$1:$1,0)),"")=0,"",IFERROR(INDEX('[1]13日_公式練習①-結果表（貼付）'!$A:$Z,MATCH($B23,'[1]13日_公式練習①-結果表（貼付）'!$B:$B,0),MATCH(P$11,'[1]13日_公式練習①-結果表（貼付）'!$1:$1,0)),""))</f>
        <v/>
      </c>
      <c r="Q23" s="5" t="str">
        <f>IF(P23="","",COUNTIF($P$13:P23,"&lt;&gt;"&amp;""))</f>
        <v/>
      </c>
      <c r="R23" s="5" t="str">
        <f>IFERROR(RANK(Q23,$Q$13:$Q$46,1),"")</f>
        <v/>
      </c>
      <c r="S23" s="5" t="str">
        <f>IF(IFERROR(INDEX('[1]13日_公式練習①-結果表（貼付）'!$A:$Z,MATCH($A23,'[1]13日_公式練習①-結果表（貼付）'!$A:$A,0),MATCH(S$11,'[1]13日_公式練習①-結果表（貼付）'!$1:$1,0)),"")=0,"",IFERROR(INDEX('[1]13日_公式練習①-結果表（貼付）'!$A:$Z,MATCH($A23,'[1]13日_公式練習①-結果表（貼付）'!$A:$A,0),MATCH(S$11,'[1]13日_公式練習①-結果表（貼付）'!$1:$1,0)),""))</f>
        <v/>
      </c>
      <c r="T23" s="4"/>
      <c r="U23" s="4"/>
    </row>
    <row r="24" spans="1:21" ht="12.75" customHeight="1" x14ac:dyDescent="0.15">
      <c r="A24" s="39">
        <f>IF(OR('[1]13日_公式練習①-結果表（貼付）'!A13="DNF",'[1]13日_公式練習①-結果表（貼付）'!A13="DNS",'[1]13日_公式練習①-結果表（貼付）'!A13="DQ"),'[1]13日_公式練習①-結果表（貼付）'!A13,IF(MAX('[1]13日_公式練習①-結果表（貼付）'!$A:$A)&gt;A23,A23+1,""))</f>
        <v>12</v>
      </c>
      <c r="B24" s="38">
        <f>IFERROR(INDEX('[1]13日_公式練習①-結果表（貼付）'!A13:$Z$50,MATCH($A24,'[1]13日_公式練習①-結果表（貼付）'!A13:$A$50,0),MATCH('13日_公式練習①-結果表'!B$11,'[1]13日_公式練習①-結果表（貼付）'!$1:$1,0)),"")</f>
        <v>74</v>
      </c>
      <c r="C24" s="37"/>
      <c r="D24" s="36" t="str">
        <f>IFERROR(INDEX('[1]13日_公式練習①-結果表（貼付）'!$A:$Z,MATCH($B24,'[1]13日_公式練習①-結果表（貼付）'!$B:$B,0),MATCH('13日_公式練習①-結果表'!D$11,'[1]13日_公式練習①-結果表（貼付）'!$1:$1,0)),"")</f>
        <v>宮地 健太朗</v>
      </c>
      <c r="E24" s="35" t="str">
        <f>IFERROR(INDEX('[1]13日_公式練習①-結果表（貼付）'!$A:$Z,MATCH($B24,'[1]13日_公式練習①-結果表（貼付）'!$B:$B,0),MATCH('13日_公式練習①-結果表'!E$11,'[1]13日_公式練習①-結果表（貼付）'!$1:$1,0)),"")</f>
        <v>INTREPID/YAMAHA</v>
      </c>
      <c r="F24" s="34" t="str">
        <f>IFERROR(INDEX('[1]13日_公式練習①-結果表（貼付）'!$A:$Z,MATCH($B24,'[1]13日_公式練習①-結果表（貼付）'!$B:$B,0),MATCH('13日_公式練習①-結果表'!F$11,'[1]13日_公式練習①-結果表（貼付）'!$1:$1,0)),"")</f>
        <v>Ash</v>
      </c>
      <c r="G24" s="33" t="str">
        <f>IFERROR(INDEX('[1]13日_公式練習①-結果表（貼付）'!$A:$Z,MATCH($B24,'[1]13日_公式練習①-結果表（貼付）'!$B:$B,0),MATCH('13日_公式練習①-結果表'!G$11,'[1]13日_公式練習①-結果表（貼付）'!$1:$1,0)),"")</f>
        <v>BS</v>
      </c>
      <c r="H24" s="32">
        <f>IF(A24="DNS","ｽﾀｰﾄ出来ず",IF(A24="DQ","失　格",IFERROR(INDEX('[1]13日_公式練習①-結果表（貼付）'!$A:$Z,MATCH($B24,'[1]13日_公式練習①-結果表（貼付）'!$B:$B,0),MATCH('13日_公式練習①-結果表'!H$11,'[1]13日_公式練習①-結果表（貼付）'!$1:$1,0)),"")))</f>
        <v>55.302</v>
      </c>
      <c r="I24" s="31" t="str">
        <f>IF(H24&lt;1,"",IF($I$11&gt;H24,"R",""))</f>
        <v/>
      </c>
      <c r="J24" s="30">
        <f>IF(A24="DNS","",IF(A24="DQ","",IFERROR(INDEX('[1]13日_公式練習①-結果表（貼付）'!$A:$Z,MATCH($B24,'[1]13日_公式練習①-結果表（貼付）'!$B:$B,0),MATCH('13日_公式練習①-結果表'!J$11,'[1]13日_公式練習①-結果表（貼付）'!$1:$1,0)),"")))</f>
        <v>0.52600000000000002</v>
      </c>
      <c r="K24" s="30">
        <f>IF(A24="DNS","",IF(A24="DQ","",IFERROR(INDEX('[1]13日_公式練習①-結果表（貼付）'!$A:$Z,MATCH($B24,'[1]13日_公式練習①-結果表（貼付）'!$B:$B,0),MATCH('13日_公式練習①-結果表'!K$11,'[1]13日_公式練習①-結果表（貼付）'!$1:$1,0)),"")))</f>
        <v>4.4999999999999998E-2</v>
      </c>
      <c r="L24" s="29" t="str">
        <f>IF(A24="DNS","",IF(A24="DQ","",IFERROR(INDEX('[1]13日_公式練習①-結果表（貼付）'!$A:$Z,MATCH($B24,'[1]13日_公式練習①-結果表（貼付）'!$B:$B,0),MATCH("In Lap",'[1]13日_公式練習①-結果表（貼付）'!$1:$1,0))&amp;"/"&amp;INDEX('[1]13日_公式練習①-結果表（貼付）'!$A:$Z,MATCH($B24,'[1]13日_公式練習①-結果表（貼付）'!$B:$B,0),MATCH("Laps",'[1]13日_公式練習①-結果表（貼付）'!$1:$1,0)),"")))</f>
        <v>7/7</v>
      </c>
      <c r="M24" s="40"/>
      <c r="N24" s="4"/>
      <c r="O24" s="4"/>
      <c r="P24" s="5" t="str">
        <f>IF(IFERROR(INDEX('[1]13日_公式練習①-結果表（貼付）'!$A:$Z,MATCH($B24,'[1]13日_公式練習①-結果表（貼付）'!$B:$B,0),MATCH(P$11,'[1]13日_公式練習①-結果表（貼付）'!$1:$1,0)),"")=0,"",IFERROR(INDEX('[1]13日_公式練習①-結果表（貼付）'!$A:$Z,MATCH($B24,'[1]13日_公式練習①-結果表（貼付）'!$B:$B,0),MATCH(P$11,'[1]13日_公式練習①-結果表（貼付）'!$1:$1,0)),""))</f>
        <v/>
      </c>
      <c r="Q24" s="5" t="str">
        <f>IF(P24="","",COUNTIF($P$13:P24,"&lt;&gt;"&amp;""))</f>
        <v/>
      </c>
      <c r="R24" s="5" t="str">
        <f>IFERROR(RANK(Q24,$Q$13:$Q$46,1),"")</f>
        <v/>
      </c>
      <c r="S24" s="5" t="str">
        <f>IF(IFERROR(INDEX('[1]13日_公式練習①-結果表（貼付）'!$A:$Z,MATCH($A24,'[1]13日_公式練習①-結果表（貼付）'!$A:$A,0),MATCH(S$11,'[1]13日_公式練習①-結果表（貼付）'!$1:$1,0)),"")=0,"",IFERROR(INDEX('[1]13日_公式練習①-結果表（貼付）'!$A:$Z,MATCH($A24,'[1]13日_公式練習①-結果表（貼付）'!$A:$A,0),MATCH(S$11,'[1]13日_公式練習①-結果表（貼付）'!$1:$1,0)),""))</f>
        <v/>
      </c>
      <c r="T24" s="4"/>
      <c r="U24" s="4"/>
    </row>
    <row r="25" spans="1:21" ht="12.75" customHeight="1" x14ac:dyDescent="0.15">
      <c r="A25" s="39">
        <f>IF(OR('[1]13日_公式練習①-結果表（貼付）'!A14="DNF",'[1]13日_公式練習①-結果表（貼付）'!A14="DNS",'[1]13日_公式練習①-結果表（貼付）'!A14="DQ"),'[1]13日_公式練習①-結果表（貼付）'!A14,IF(MAX('[1]13日_公式練習①-結果表（貼付）'!$A:$A)&gt;A24,A24+1,""))</f>
        <v>13</v>
      </c>
      <c r="B25" s="38">
        <f>IFERROR(INDEX('[1]13日_公式練習①-結果表（貼付）'!A14:$Z$50,MATCH($A25,'[1]13日_公式練習①-結果表（貼付）'!A14:$A$50,0),MATCH('13日_公式練習①-結果表'!B$11,'[1]13日_公式練習①-結果表（貼付）'!$1:$1,0)),"")</f>
        <v>86</v>
      </c>
      <c r="C25" s="37"/>
      <c r="D25" s="36" t="str">
        <f>IFERROR(INDEX('[1]13日_公式練習①-結果表（貼付）'!$A:$Z,MATCH($B25,'[1]13日_公式練習①-結果表（貼付）'!$B:$B,0),MATCH('13日_公式練習①-結果表'!D$11,'[1]13日_公式練習①-結果表（貼付）'!$1:$1,0)),"")</f>
        <v>内海 陽翔</v>
      </c>
      <c r="E25" s="35" t="str">
        <f>IFERROR(INDEX('[1]13日_公式練習①-結果表（貼付）'!$A:$Z,MATCH($B25,'[1]13日_公式練習①-結果表（貼付）'!$B:$B,0),MATCH('13日_公式練習①-結果表'!E$11,'[1]13日_公式練習①-結果表（貼付）'!$1:$1,0)),"")</f>
        <v>REDSPEED/YAMAHA</v>
      </c>
      <c r="F25" s="34" t="str">
        <f>IFERROR(INDEX('[1]13日_公式練習①-結果表（貼付）'!$A:$Z,MATCH($B25,'[1]13日_公式練習①-結果表（貼付）'!$B:$B,0),MATCH('13日_公式練習①-結果表'!F$11,'[1]13日_公式練習①-結果表（貼付）'!$1:$1,0)),"")</f>
        <v>シナジーリンクス</v>
      </c>
      <c r="G25" s="33" t="str">
        <f>IFERROR(INDEX('[1]13日_公式練習①-結果表（貼付）'!$A:$Z,MATCH($B25,'[1]13日_公式練習①-結果表（貼付）'!$B:$B,0),MATCH('13日_公式練習①-結果表'!G$11,'[1]13日_公式練習①-結果表（貼付）'!$1:$1,0)),"")</f>
        <v>BS</v>
      </c>
      <c r="H25" s="32">
        <f>IF(A25="DNS","ｽﾀｰﾄ出来ず",IF(A25="DQ","失　格",IFERROR(INDEX('[1]13日_公式練習①-結果表（貼付）'!$A:$Z,MATCH($B25,'[1]13日_公式練習①-結果表（貼付）'!$B:$B,0),MATCH('13日_公式練習①-結果表'!H$11,'[1]13日_公式練習①-結果表（貼付）'!$1:$1,0)),"")))</f>
        <v>55.414000000000001</v>
      </c>
      <c r="I25" s="31" t="str">
        <f>IF(H25&lt;1,"",IF($I$11&gt;H25,"R",""))</f>
        <v/>
      </c>
      <c r="J25" s="30">
        <f>IF(A25="DNS","",IF(A25="DQ","",IFERROR(INDEX('[1]13日_公式練習①-結果表（貼付）'!$A:$Z,MATCH($B25,'[1]13日_公式練習①-結果表（貼付）'!$B:$B,0),MATCH('13日_公式練習①-結果表'!J$11,'[1]13日_公式練習①-結果表（貼付）'!$1:$1,0)),"")))</f>
        <v>0.63800000000000001</v>
      </c>
      <c r="K25" s="30">
        <f>IF(A25="DNS","",IF(A25="DQ","",IFERROR(INDEX('[1]13日_公式練習①-結果表（貼付）'!$A:$Z,MATCH($B25,'[1]13日_公式練習①-結果表（貼付）'!$B:$B,0),MATCH('13日_公式練習①-結果表'!K$11,'[1]13日_公式練習①-結果表（貼付）'!$1:$1,0)),"")))</f>
        <v>0.112</v>
      </c>
      <c r="L25" s="29" t="str">
        <f>IF(A25="DNS","",IF(A25="DQ","",IFERROR(INDEX('[1]13日_公式練習①-結果表（貼付）'!$A:$Z,MATCH($B25,'[1]13日_公式練習①-結果表（貼付）'!$B:$B,0),MATCH("In Lap",'[1]13日_公式練習①-結果表（貼付）'!$1:$1,0))&amp;"/"&amp;INDEX('[1]13日_公式練習①-結果表（貼付）'!$A:$Z,MATCH($B25,'[1]13日_公式練習①-結果表（貼付）'!$B:$B,0),MATCH("Laps",'[1]13日_公式練習①-結果表（貼付）'!$1:$1,0)),"")))</f>
        <v>5/6</v>
      </c>
      <c r="M25" s="40"/>
      <c r="N25" s="4"/>
      <c r="O25" s="4"/>
      <c r="P25" s="5" t="str">
        <f>IF(IFERROR(INDEX('[1]13日_公式練習①-結果表（貼付）'!$A:$Z,MATCH($B25,'[1]13日_公式練習①-結果表（貼付）'!$B:$B,0),MATCH(P$11,'[1]13日_公式練習①-結果表（貼付）'!$1:$1,0)),"")=0,"",IFERROR(INDEX('[1]13日_公式練習①-結果表（貼付）'!$A:$Z,MATCH($B25,'[1]13日_公式練習①-結果表（貼付）'!$B:$B,0),MATCH(P$11,'[1]13日_公式練習①-結果表（貼付）'!$1:$1,0)),""))</f>
        <v/>
      </c>
      <c r="Q25" s="5" t="str">
        <f>IF(P25="","",COUNTIF($P$13:P25,"&lt;&gt;"&amp;""))</f>
        <v/>
      </c>
      <c r="R25" s="5" t="str">
        <f>IFERROR(RANK(Q25,$Q$13:$Q$46,1),"")</f>
        <v/>
      </c>
      <c r="S25" s="5" t="str">
        <f>IF(IFERROR(INDEX('[1]13日_公式練習①-結果表（貼付）'!$A:$Z,MATCH($A25,'[1]13日_公式練習①-結果表（貼付）'!$A:$A,0),MATCH(S$11,'[1]13日_公式練習①-結果表（貼付）'!$1:$1,0)),"")=0,"",IFERROR(INDEX('[1]13日_公式練習①-結果表（貼付）'!$A:$Z,MATCH($A25,'[1]13日_公式練習①-結果表（貼付）'!$A:$A,0),MATCH(S$11,'[1]13日_公式練習①-結果表（貼付）'!$1:$1,0)),""))</f>
        <v/>
      </c>
      <c r="T25" s="4"/>
      <c r="U25" s="4"/>
    </row>
    <row r="26" spans="1:21" ht="12.75" customHeight="1" x14ac:dyDescent="0.15">
      <c r="A26" s="39">
        <f>IF(OR('[1]13日_公式練習①-結果表（貼付）'!A15="DNF",'[1]13日_公式練習①-結果表（貼付）'!A15="DNS",'[1]13日_公式練習①-結果表（貼付）'!A15="DQ"),'[1]13日_公式練習①-結果表（貼付）'!A15,IF(MAX('[1]13日_公式練習①-結果表（貼付）'!$A:$A)&gt;A25,A25+1,""))</f>
        <v>14</v>
      </c>
      <c r="B26" s="38">
        <f>IFERROR(INDEX('[1]13日_公式練習①-結果表（貼付）'!A15:$Z$50,MATCH($A26,'[1]13日_公式練習①-結果表（貼付）'!A15:$A$50,0),MATCH('13日_公式練習①-結果表'!B$11,'[1]13日_公式練習①-結果表（貼付）'!$1:$1,0)),"")</f>
        <v>21</v>
      </c>
      <c r="C26" s="37"/>
      <c r="D26" s="36" t="str">
        <f>IFERROR(INDEX('[1]13日_公式練習①-結果表（貼付）'!$A:$Z,MATCH($B26,'[1]13日_公式練習①-結果表（貼付）'!$B:$B,0),MATCH('13日_公式練習①-結果表'!D$11,'[1]13日_公式練習①-結果表（貼付）'!$1:$1,0)),"")</f>
        <v>森川 貴光</v>
      </c>
      <c r="E26" s="35" t="str">
        <f>IFERROR(INDEX('[1]13日_公式練習①-結果表（貼付）'!$A:$Z,MATCH($B26,'[1]13日_公式練習①-結果表（貼付）'!$B:$B,0),MATCH('13日_公式練習①-結果表'!E$11,'[1]13日_公式練習①-結果表（貼付）'!$1:$1,0)),"")</f>
        <v>KOSMIC/YAMAHA</v>
      </c>
      <c r="F26" s="34" t="str">
        <f>IFERROR(INDEX('[1]13日_公式練習①-結果表（貼付）'!$A:$Z,MATCH($B26,'[1]13日_公式練習①-結果表（貼付）'!$B:$B,0),MATCH('13日_公式練習①-結果表'!F$11,'[1]13日_公式練習①-結果表（貼付）'!$1:$1,0)),"")</f>
        <v>HIRAI PROJECT with Ash</v>
      </c>
      <c r="G26" s="33" t="str">
        <f>IFERROR(INDEX('[1]13日_公式練習①-結果表（貼付）'!$A:$Z,MATCH($B26,'[1]13日_公式練習①-結果表（貼付）'!$B:$B,0),MATCH('13日_公式練習①-結果表'!G$11,'[1]13日_公式練習①-結果表（貼付）'!$1:$1,0)),"")</f>
        <v>BS</v>
      </c>
      <c r="H26" s="32">
        <f>IF(A26="DNS","ｽﾀｰﾄ出来ず",IF(A26="DQ","失　格",IFERROR(INDEX('[1]13日_公式練習①-結果表（貼付）'!$A:$Z,MATCH($B26,'[1]13日_公式練習①-結果表（貼付）'!$B:$B,0),MATCH('13日_公式練習①-結果表'!H$11,'[1]13日_公式練習①-結果表（貼付）'!$1:$1,0)),"")))</f>
        <v>55.427999999999997</v>
      </c>
      <c r="I26" s="31" t="str">
        <f>IF(H26&lt;1,"",IF($I$11&gt;H26,"R",""))</f>
        <v/>
      </c>
      <c r="J26" s="30">
        <f>IF(A26="DNS","",IF(A26="DQ","",IFERROR(INDEX('[1]13日_公式練習①-結果表（貼付）'!$A:$Z,MATCH($B26,'[1]13日_公式練習①-結果表（貼付）'!$B:$B,0),MATCH('13日_公式練習①-結果表'!J$11,'[1]13日_公式練習①-結果表（貼付）'!$1:$1,0)),"")))</f>
        <v>0.65200000000000002</v>
      </c>
      <c r="K26" s="30">
        <f>IF(A26="DNS","",IF(A26="DQ","",IFERROR(INDEX('[1]13日_公式練習①-結果表（貼付）'!$A:$Z,MATCH($B26,'[1]13日_公式練習①-結果表（貼付）'!$B:$B,0),MATCH('13日_公式練習①-結果表'!K$11,'[1]13日_公式練習①-結果表（貼付）'!$1:$1,0)),"")))</f>
        <v>1.4E-2</v>
      </c>
      <c r="L26" s="29" t="str">
        <f>IF(A26="DNS","",IF(A26="DQ","",IFERROR(INDEX('[1]13日_公式練習①-結果表（貼付）'!$A:$Z,MATCH($B26,'[1]13日_公式練習①-結果表（貼付）'!$B:$B,0),MATCH("In Lap",'[1]13日_公式練習①-結果表（貼付）'!$1:$1,0))&amp;"/"&amp;INDEX('[1]13日_公式練習①-結果表（貼付）'!$A:$Z,MATCH($B26,'[1]13日_公式練習①-結果表（貼付）'!$B:$B,0),MATCH("Laps",'[1]13日_公式練習①-結果表（貼付）'!$1:$1,0)),"")))</f>
        <v>4/6</v>
      </c>
      <c r="M26" s="40"/>
      <c r="N26" s="4"/>
      <c r="O26" s="4"/>
      <c r="P26" s="5" t="str">
        <f>IF(IFERROR(INDEX('[1]13日_公式練習①-結果表（貼付）'!$A:$Z,MATCH($B26,'[1]13日_公式練習①-結果表（貼付）'!$B:$B,0),MATCH(P$11,'[1]13日_公式練習①-結果表（貼付）'!$1:$1,0)),"")=0,"",IFERROR(INDEX('[1]13日_公式練習①-結果表（貼付）'!$A:$Z,MATCH($B26,'[1]13日_公式練習①-結果表（貼付）'!$B:$B,0),MATCH(P$11,'[1]13日_公式練習①-結果表（貼付）'!$1:$1,0)),""))</f>
        <v/>
      </c>
      <c r="Q26" s="5" t="str">
        <f>IF(P26="","",COUNTIF($P$13:P26,"&lt;&gt;"&amp;""))</f>
        <v/>
      </c>
      <c r="R26" s="5" t="str">
        <f>IFERROR(RANK(Q26,$Q$13:$Q$46,1),"")</f>
        <v/>
      </c>
      <c r="S26" s="5" t="str">
        <f>IF(IFERROR(INDEX('[1]13日_公式練習①-結果表（貼付）'!$A:$Z,MATCH($A26,'[1]13日_公式練習①-結果表（貼付）'!$A:$A,0),MATCH(S$11,'[1]13日_公式練習①-結果表（貼付）'!$1:$1,0)),"")=0,"",IFERROR(INDEX('[1]13日_公式練習①-結果表（貼付）'!$A:$Z,MATCH($A26,'[1]13日_公式練習①-結果表（貼付）'!$A:$A,0),MATCH(S$11,'[1]13日_公式練習①-結果表（貼付）'!$1:$1,0)),""))</f>
        <v/>
      </c>
      <c r="T26" s="4"/>
      <c r="U26" s="4"/>
    </row>
    <row r="27" spans="1:21" ht="12.75" customHeight="1" x14ac:dyDescent="0.15">
      <c r="A27" s="39">
        <f>IF(OR('[1]13日_公式練習①-結果表（貼付）'!A16="DNF",'[1]13日_公式練習①-結果表（貼付）'!A16="DNS",'[1]13日_公式練習①-結果表（貼付）'!A16="DQ"),'[1]13日_公式練習①-結果表（貼付）'!A16,IF(MAX('[1]13日_公式練習①-結果表（貼付）'!$A:$A)&gt;A26,A26+1,""))</f>
        <v>15</v>
      </c>
      <c r="B27" s="38">
        <f>IFERROR(INDEX('[1]13日_公式練習①-結果表（貼付）'!A16:$Z$50,MATCH($A27,'[1]13日_公式練習①-結果表（貼付）'!A16:$A$50,0),MATCH('13日_公式練習①-結果表'!B$11,'[1]13日_公式練習①-結果表（貼付）'!$1:$1,0)),"")</f>
        <v>20</v>
      </c>
      <c r="C27" s="37"/>
      <c r="D27" s="36" t="str">
        <f>IFERROR(INDEX('[1]13日_公式練習①-結果表（貼付）'!$A:$Z,MATCH($B27,'[1]13日_公式練習①-結果表（貼付）'!$B:$B,0),MATCH('13日_公式練習①-結果表'!D$11,'[1]13日_公式練習①-結果表（貼付）'!$1:$1,0)),"")</f>
        <v>岸 秀行</v>
      </c>
      <c r="E27" s="35" t="str">
        <f>IFERROR(INDEX('[1]13日_公式練習①-結果表（貼付）'!$A:$Z,MATCH($B27,'[1]13日_公式練習①-結果表（貼付）'!$B:$B,0),MATCH('13日_公式練習①-結果表'!E$11,'[1]13日_公式練習①-結果表（貼付）'!$1:$1,0)),"")</f>
        <v>KOSMIC/YAMAHA</v>
      </c>
      <c r="F27" s="34" t="str">
        <f>IFERROR(INDEX('[1]13日_公式練習①-結果表（貼付）'!$A:$Z,MATCH($B27,'[1]13日_公式練習①-結果表（貼付）'!$B:$B,0),MATCH('13日_公式練習①-結果表'!F$11,'[1]13日_公式練習①-結果表（貼付）'!$1:$1,0)),"")</f>
        <v>チームナガオ・大阪鶴見法律事務所</v>
      </c>
      <c r="G27" s="33" t="str">
        <f>IFERROR(INDEX('[1]13日_公式練習①-結果表（貼付）'!$A:$Z,MATCH($B27,'[1]13日_公式練習①-結果表（貼付）'!$B:$B,0),MATCH('13日_公式練習①-結果表'!G$11,'[1]13日_公式練習①-結果表（貼付）'!$1:$1,0)),"")</f>
        <v>BS</v>
      </c>
      <c r="H27" s="32">
        <f>IF(A27="DNS","ｽﾀｰﾄ出来ず",IF(A27="DQ","失　格",IFERROR(INDEX('[1]13日_公式練習①-結果表（貼付）'!$A:$Z,MATCH($B27,'[1]13日_公式練習①-結果表（貼付）'!$B:$B,0),MATCH('13日_公式練習①-結果表'!H$11,'[1]13日_公式練習①-結果表（貼付）'!$1:$1,0)),"")))</f>
        <v>55.51</v>
      </c>
      <c r="I27" s="31" t="str">
        <f>IF(H27&lt;1,"",IF($I$11&gt;H27,"R",""))</f>
        <v/>
      </c>
      <c r="J27" s="30">
        <f>IF(A27="DNS","",IF(A27="DQ","",IFERROR(INDEX('[1]13日_公式練習①-結果表（貼付）'!$A:$Z,MATCH($B27,'[1]13日_公式練習①-結果表（貼付）'!$B:$B,0),MATCH('13日_公式練習①-結果表'!J$11,'[1]13日_公式練習①-結果表（貼付）'!$1:$1,0)),"")))</f>
        <v>0.73399999999999999</v>
      </c>
      <c r="K27" s="30">
        <f>IF(A27="DNS","",IF(A27="DQ","",IFERROR(INDEX('[1]13日_公式練習①-結果表（貼付）'!$A:$Z,MATCH($B27,'[1]13日_公式練習①-結果表（貼付）'!$B:$B,0),MATCH('13日_公式練習①-結果表'!K$11,'[1]13日_公式練習①-結果表（貼付）'!$1:$1,0)),"")))</f>
        <v>8.2000000000000003E-2</v>
      </c>
      <c r="L27" s="29" t="str">
        <f>IF(A27="DNS","",IF(A27="DQ","",IFERROR(INDEX('[1]13日_公式練習①-結果表（貼付）'!$A:$Z,MATCH($B27,'[1]13日_公式練習①-結果表（貼付）'!$B:$B,0),MATCH("In Lap",'[1]13日_公式練習①-結果表（貼付）'!$1:$1,0))&amp;"/"&amp;INDEX('[1]13日_公式練習①-結果表（貼付）'!$A:$Z,MATCH($B27,'[1]13日_公式練習①-結果表（貼付）'!$B:$B,0),MATCH("Laps",'[1]13日_公式練習①-結果表（貼付）'!$1:$1,0)),"")))</f>
        <v>10/10</v>
      </c>
      <c r="M27" s="40"/>
      <c r="N27" s="4"/>
      <c r="O27" s="4"/>
      <c r="P27" s="5" t="str">
        <f>IF(IFERROR(INDEX('[1]13日_公式練習①-結果表（貼付）'!$A:$Z,MATCH($B27,'[1]13日_公式練習①-結果表（貼付）'!$B:$B,0),MATCH(P$11,'[1]13日_公式練習①-結果表（貼付）'!$1:$1,0)),"")=0,"",IFERROR(INDEX('[1]13日_公式練習①-結果表（貼付）'!$A:$Z,MATCH($B27,'[1]13日_公式練習①-結果表（貼付）'!$B:$B,0),MATCH(P$11,'[1]13日_公式練習①-結果表（貼付）'!$1:$1,0)),""))</f>
        <v/>
      </c>
      <c r="Q27" s="5" t="str">
        <f>IF(P27="","",COUNTIF($P$13:P27,"&lt;&gt;"&amp;""))</f>
        <v/>
      </c>
      <c r="R27" s="5" t="str">
        <f>IFERROR(RANK(Q27,$Q$13:$Q$46,1),"")</f>
        <v/>
      </c>
      <c r="S27" s="5" t="str">
        <f>IF(IFERROR(INDEX('[1]13日_公式練習①-結果表（貼付）'!$A:$Z,MATCH($A27,'[1]13日_公式練習①-結果表（貼付）'!$A:$A,0),MATCH(S$11,'[1]13日_公式練習①-結果表（貼付）'!$1:$1,0)),"")=0,"",IFERROR(INDEX('[1]13日_公式練習①-結果表（貼付）'!$A:$Z,MATCH($A27,'[1]13日_公式練習①-結果表（貼付）'!$A:$A,0),MATCH(S$11,'[1]13日_公式練習①-結果表（貼付）'!$1:$1,0)),""))</f>
        <v/>
      </c>
      <c r="T27" s="4"/>
      <c r="U27" s="4"/>
    </row>
    <row r="28" spans="1:21" ht="12.75" customHeight="1" x14ac:dyDescent="0.15">
      <c r="A28" s="39">
        <f>IF(OR('[1]13日_公式練習①-結果表（貼付）'!A17="DNF",'[1]13日_公式練習①-結果表（貼付）'!A17="DNS",'[1]13日_公式練習①-結果表（貼付）'!A17="DQ"),'[1]13日_公式練習①-結果表（貼付）'!A17,IF(MAX('[1]13日_公式練習①-結果表（貼付）'!$A:$A)&gt;A27,A27+1,""))</f>
        <v>16</v>
      </c>
      <c r="B28" s="38">
        <f>IFERROR(INDEX('[1]13日_公式練習①-結果表（貼付）'!A17:$Z$50,MATCH($A28,'[1]13日_公式練習①-結果表（貼付）'!A17:$A$50,0),MATCH('13日_公式練習①-結果表'!B$11,'[1]13日_公式練習①-結果表（貼付）'!$1:$1,0)),"")</f>
        <v>16</v>
      </c>
      <c r="C28" s="37"/>
      <c r="D28" s="36" t="str">
        <f>IFERROR(INDEX('[1]13日_公式練習①-結果表（貼付）'!$A:$Z,MATCH($B28,'[1]13日_公式練習①-結果表（貼付）'!$B:$B,0),MATCH('13日_公式練習①-結果表'!D$11,'[1]13日_公式練習①-結果表（貼付）'!$1:$1,0)),"")</f>
        <v>佐藤 こころ</v>
      </c>
      <c r="E28" s="35" t="str">
        <f>IFERROR(INDEX('[1]13日_公式練習①-結果表（貼付）'!$A:$Z,MATCH($B28,'[1]13日_公式練習①-結果表（貼付）'!$B:$B,0),MATCH('13日_公式練習①-結果表'!E$11,'[1]13日_公式練習①-結果表（貼付）'!$1:$1,0)),"")</f>
        <v>EXPRIT/YAMAHA</v>
      </c>
      <c r="F28" s="34" t="str">
        <f>IFERROR(INDEX('[1]13日_公式練習①-結果表（貼付）'!$A:$Z,MATCH($B28,'[1]13日_公式練習①-結果表（貼付）'!$B:$B,0),MATCH('13日_公式練習①-結果表'!F$11,'[1]13日_公式練習①-結果表（貼付）'!$1:$1,0)),"")</f>
        <v>チームナガオ</v>
      </c>
      <c r="G28" s="33" t="str">
        <f>IFERROR(INDEX('[1]13日_公式練習①-結果表（貼付）'!$A:$Z,MATCH($B28,'[1]13日_公式練習①-結果表（貼付）'!$B:$B,0),MATCH('13日_公式練習①-結果表'!G$11,'[1]13日_公式練習①-結果表（貼付）'!$1:$1,0)),"")</f>
        <v>BS</v>
      </c>
      <c r="H28" s="32">
        <f>IF(A28="DNS","ｽﾀｰﾄ出来ず",IF(A28="DQ","失　格",IFERROR(INDEX('[1]13日_公式練習①-結果表（貼付）'!$A:$Z,MATCH($B28,'[1]13日_公式練習①-結果表（貼付）'!$B:$B,0),MATCH('13日_公式練習①-結果表'!H$11,'[1]13日_公式練習①-結果表（貼付）'!$1:$1,0)),"")))</f>
        <v>55.530999999999999</v>
      </c>
      <c r="I28" s="31" t="str">
        <f>IF(H28&lt;1,"",IF($I$11&gt;H28,"R",""))</f>
        <v/>
      </c>
      <c r="J28" s="30">
        <f>IF(A28="DNS","",IF(A28="DQ","",IFERROR(INDEX('[1]13日_公式練習①-結果表（貼付）'!$A:$Z,MATCH($B28,'[1]13日_公式練習①-結果表（貼付）'!$B:$B,0),MATCH('13日_公式練習①-結果表'!J$11,'[1]13日_公式練習①-結果表（貼付）'!$1:$1,0)),"")))</f>
        <v>0.755</v>
      </c>
      <c r="K28" s="30">
        <f>IF(A28="DNS","",IF(A28="DQ","",IFERROR(INDEX('[1]13日_公式練習①-結果表（貼付）'!$A:$Z,MATCH($B28,'[1]13日_公式練習①-結果表（貼付）'!$B:$B,0),MATCH('13日_公式練習①-結果表'!K$11,'[1]13日_公式練習①-結果表（貼付）'!$1:$1,0)),"")))</f>
        <v>2.1000000000000001E-2</v>
      </c>
      <c r="L28" s="29" t="str">
        <f>IF(A28="DNS","",IF(A28="DQ","",IFERROR(INDEX('[1]13日_公式練習①-結果表（貼付）'!$A:$Z,MATCH($B28,'[1]13日_公式練習①-結果表（貼付）'!$B:$B,0),MATCH("In Lap",'[1]13日_公式練習①-結果表（貼付）'!$1:$1,0))&amp;"/"&amp;INDEX('[1]13日_公式練習①-結果表（貼付）'!$A:$Z,MATCH($B28,'[1]13日_公式練習①-結果表（貼付）'!$B:$B,0),MATCH("Laps",'[1]13日_公式練習①-結果表（貼付）'!$1:$1,0)),"")))</f>
        <v>6/7</v>
      </c>
      <c r="M28" s="40"/>
      <c r="N28" s="4"/>
      <c r="O28" s="4"/>
      <c r="P28" s="5" t="str">
        <f>IF(IFERROR(INDEX('[1]13日_公式練習①-結果表（貼付）'!$A:$Z,MATCH($B28,'[1]13日_公式練習①-結果表（貼付）'!$B:$B,0),MATCH(P$11,'[1]13日_公式練習①-結果表（貼付）'!$1:$1,0)),"")=0,"",IFERROR(INDEX('[1]13日_公式練習①-結果表（貼付）'!$A:$Z,MATCH($B28,'[1]13日_公式練習①-結果表（貼付）'!$B:$B,0),MATCH(P$11,'[1]13日_公式練習①-結果表（貼付）'!$1:$1,0)),""))</f>
        <v/>
      </c>
      <c r="Q28" s="5" t="str">
        <f>IF(P28="","",COUNTIF($P$13:P28,"&lt;&gt;"&amp;""))</f>
        <v/>
      </c>
      <c r="R28" s="5" t="str">
        <f>IFERROR(RANK(Q28,$Q$13:$Q$46,1),"")</f>
        <v/>
      </c>
      <c r="S28" s="5" t="str">
        <f>IF(IFERROR(INDEX('[1]13日_公式練習①-結果表（貼付）'!$A:$Z,MATCH($A28,'[1]13日_公式練習①-結果表（貼付）'!$A:$A,0),MATCH(S$11,'[1]13日_公式練習①-結果表（貼付）'!$1:$1,0)),"")=0,"",IFERROR(INDEX('[1]13日_公式練習①-結果表（貼付）'!$A:$Z,MATCH($A28,'[1]13日_公式練習①-結果表（貼付）'!$A:$A,0),MATCH(S$11,'[1]13日_公式練習①-結果表（貼付）'!$1:$1,0)),""))</f>
        <v/>
      </c>
      <c r="T28" s="4"/>
      <c r="U28" s="4"/>
    </row>
    <row r="29" spans="1:21" ht="12.75" customHeight="1" x14ac:dyDescent="0.15">
      <c r="A29" s="39">
        <f>IF(OR('[1]13日_公式練習①-結果表（貼付）'!A18="DNF",'[1]13日_公式練習①-結果表（貼付）'!A18="DNS",'[1]13日_公式練習①-結果表（貼付）'!A18="DQ"),'[1]13日_公式練習①-結果表（貼付）'!A18,IF(MAX('[1]13日_公式練習①-結果表（貼付）'!$A:$A)&gt;A28,A28+1,""))</f>
        <v>17</v>
      </c>
      <c r="B29" s="38">
        <f>IFERROR(INDEX('[1]13日_公式練習①-結果表（貼付）'!A18:$Z$50,MATCH($A29,'[1]13日_公式練習①-結果表（貼付）'!A18:$A$50,0),MATCH('13日_公式練習①-結果表'!B$11,'[1]13日_公式練習①-結果表（貼付）'!$1:$1,0)),"")</f>
        <v>34</v>
      </c>
      <c r="C29" s="37"/>
      <c r="D29" s="36" t="str">
        <f>IFERROR(INDEX('[1]13日_公式練習①-結果表（貼付）'!$A:$Z,MATCH($B29,'[1]13日_公式練習①-結果表（貼付）'!$B:$B,0),MATCH('13日_公式練習①-結果表'!D$11,'[1]13日_公式練習①-結果表（貼付）'!$1:$1,0)),"")</f>
        <v>増田 貴久</v>
      </c>
      <c r="E29" s="35" t="str">
        <f>IFERROR(INDEX('[1]13日_公式練習①-結果表（貼付）'!$A:$Z,MATCH($B29,'[1]13日_公式練習①-結果表（貼付）'!$B:$B,0),MATCH('13日_公式練習①-結果表'!E$11,'[1]13日_公式練習①-結果表（貼付）'!$1:$1,0)),"")</f>
        <v>EXPRIT/YAMAHA</v>
      </c>
      <c r="F29" s="34" t="str">
        <f>IFERROR(INDEX('[1]13日_公式練習①-結果表（貼付）'!$A:$Z,MATCH($B29,'[1]13日_公式練習①-結果表（貼付）'!$B:$B,0),MATCH('13日_公式練習①-結果表'!F$11,'[1]13日_公式練習①-結果表（貼付）'!$1:$1,0)),"")</f>
        <v>LUCE MOTOR SPORTS</v>
      </c>
      <c r="G29" s="33" t="str">
        <f>IFERROR(INDEX('[1]13日_公式練習①-結果表（貼付）'!$A:$Z,MATCH($B29,'[1]13日_公式練習①-結果表（貼付）'!$B:$B,0),MATCH('13日_公式練習①-結果表'!G$11,'[1]13日_公式練習①-結果表（貼付）'!$1:$1,0)),"")</f>
        <v>BS</v>
      </c>
      <c r="H29" s="32">
        <f>IF(A29="DNS","ｽﾀｰﾄ出来ず",IF(A29="DQ","失　格",IFERROR(INDEX('[1]13日_公式練習①-結果表（貼付）'!$A:$Z,MATCH($B29,'[1]13日_公式練習①-結果表（貼付）'!$B:$B,0),MATCH('13日_公式練習①-結果表'!H$11,'[1]13日_公式練習①-結果表（貼付）'!$1:$1,0)),"")))</f>
        <v>55.564</v>
      </c>
      <c r="I29" s="31" t="str">
        <f>IF(H29&lt;1,"",IF($I$11&gt;H29,"R",""))</f>
        <v/>
      </c>
      <c r="J29" s="30">
        <f>IF(A29="DNS","",IF(A29="DQ","",IFERROR(INDEX('[1]13日_公式練習①-結果表（貼付）'!$A:$Z,MATCH($B29,'[1]13日_公式練習①-結果表（貼付）'!$B:$B,0),MATCH('13日_公式練習①-結果表'!J$11,'[1]13日_公式練習①-結果表（貼付）'!$1:$1,0)),"")))</f>
        <v>0.78800000000000003</v>
      </c>
      <c r="K29" s="30">
        <f>IF(A29="DNS","",IF(A29="DQ","",IFERROR(INDEX('[1]13日_公式練習①-結果表（貼付）'!$A:$Z,MATCH($B29,'[1]13日_公式練習①-結果表（貼付）'!$B:$B,0),MATCH('13日_公式練習①-結果表'!K$11,'[1]13日_公式練習①-結果表（貼付）'!$1:$1,0)),"")))</f>
        <v>3.3000000000000002E-2</v>
      </c>
      <c r="L29" s="29" t="str">
        <f>IF(A29="DNS","",IF(A29="DQ","",IFERROR(INDEX('[1]13日_公式練習①-結果表（貼付）'!$A:$Z,MATCH($B29,'[1]13日_公式練習①-結果表（貼付）'!$B:$B,0),MATCH("In Lap",'[1]13日_公式練習①-結果表（貼付）'!$1:$1,0))&amp;"/"&amp;INDEX('[1]13日_公式練習①-結果表（貼付）'!$A:$Z,MATCH($B29,'[1]13日_公式練習①-結果表（貼付）'!$B:$B,0),MATCH("Laps",'[1]13日_公式練習①-結果表（貼付）'!$1:$1,0)),"")))</f>
        <v>6/7</v>
      </c>
      <c r="M29" s="40"/>
      <c r="N29" s="4"/>
      <c r="O29" s="4"/>
      <c r="P29" s="5" t="str">
        <f>IF(IFERROR(INDEX('[1]13日_公式練習①-結果表（貼付）'!$A:$Z,MATCH($B29,'[1]13日_公式練習①-結果表（貼付）'!$B:$B,0),MATCH(P$11,'[1]13日_公式練習①-結果表（貼付）'!$1:$1,0)),"")=0,"",IFERROR(INDEX('[1]13日_公式練習①-結果表（貼付）'!$A:$Z,MATCH($B29,'[1]13日_公式練習①-結果表（貼付）'!$B:$B,0),MATCH(P$11,'[1]13日_公式練習①-結果表（貼付）'!$1:$1,0)),""))</f>
        <v/>
      </c>
      <c r="Q29" s="5" t="str">
        <f>IF(P29="","",COUNTIF($P$13:P29,"&lt;&gt;"&amp;""))</f>
        <v/>
      </c>
      <c r="R29" s="5" t="str">
        <f>IFERROR(RANK(Q29,$Q$13:$Q$46,1),"")</f>
        <v/>
      </c>
      <c r="S29" s="5" t="str">
        <f>IF(IFERROR(INDEX('[1]13日_公式練習①-結果表（貼付）'!$A:$Z,MATCH($A29,'[1]13日_公式練習①-結果表（貼付）'!$A:$A,0),MATCH(S$11,'[1]13日_公式練習①-結果表（貼付）'!$1:$1,0)),"")=0,"",IFERROR(INDEX('[1]13日_公式練習①-結果表（貼付）'!$A:$Z,MATCH($A29,'[1]13日_公式練習①-結果表（貼付）'!$A:$A,0),MATCH(S$11,'[1]13日_公式練習①-結果表（貼付）'!$1:$1,0)),""))</f>
        <v/>
      </c>
      <c r="T29" s="4"/>
      <c r="U29" s="4"/>
    </row>
    <row r="30" spans="1:21" ht="12.75" customHeight="1" x14ac:dyDescent="0.15">
      <c r="A30" s="39">
        <f>IF(OR('[1]13日_公式練習①-結果表（貼付）'!A19="DNF",'[1]13日_公式練習①-結果表（貼付）'!A19="DNS",'[1]13日_公式練習①-結果表（貼付）'!A19="DQ"),'[1]13日_公式練習①-結果表（貼付）'!A19,IF(MAX('[1]13日_公式練習①-結果表（貼付）'!$A:$A)&gt;A29,A29+1,""))</f>
        <v>18</v>
      </c>
      <c r="B30" s="38">
        <f>IFERROR(INDEX('[1]13日_公式練習①-結果表（貼付）'!A19:$Z$50,MATCH($A30,'[1]13日_公式練習①-結果表（貼付）'!A19:$A$50,0),MATCH('13日_公式練習①-結果表'!B$11,'[1]13日_公式練習①-結果表（貼付）'!$1:$1,0)),"")</f>
        <v>54</v>
      </c>
      <c r="C30" s="37"/>
      <c r="D30" s="36" t="str">
        <f>IFERROR(INDEX('[1]13日_公式練習①-結果表（貼付）'!$A:$Z,MATCH($B30,'[1]13日_公式練習①-結果表（貼付）'!$B:$B,0),MATCH('13日_公式練習①-結果表'!D$11,'[1]13日_公式練習①-結果表（貼付）'!$1:$1,0)),"")</f>
        <v>越路 暢哉</v>
      </c>
      <c r="E30" s="35" t="str">
        <f>IFERROR(INDEX('[1]13日_公式練習①-結果表（貼付）'!$A:$Z,MATCH($B30,'[1]13日_公式練習①-結果表（貼付）'!$B:$B,0),MATCH('13日_公式練習①-結果表'!E$11,'[1]13日_公式練習①-結果表（貼付）'!$1:$1,0)),"")</f>
        <v>REDSPEED/YAMAHA</v>
      </c>
      <c r="F30" s="34" t="str">
        <f>IFERROR(INDEX('[1]13日_公式練習①-結果表（貼付）'!$A:$Z,MATCH($B30,'[1]13日_公式練習①-結果表（貼付）'!$B:$B,0),MATCH('13日_公式練習①-結果表'!F$11,'[1]13日_公式練習①-結果表（貼付）'!$1:$1,0)),"")</f>
        <v>ONE POINT</v>
      </c>
      <c r="G30" s="33" t="str">
        <f>IFERROR(INDEX('[1]13日_公式練習①-結果表（貼付）'!$A:$Z,MATCH($B30,'[1]13日_公式練習①-結果表（貼付）'!$B:$B,0),MATCH('13日_公式練習①-結果表'!G$11,'[1]13日_公式練習①-結果表（貼付）'!$1:$1,0)),"")</f>
        <v>BS</v>
      </c>
      <c r="H30" s="32">
        <f>IF(A30="DNS","ｽﾀｰﾄ出来ず",IF(A30="DQ","失　格",IFERROR(INDEX('[1]13日_公式練習①-結果表（貼付）'!$A:$Z,MATCH($B30,'[1]13日_公式練習①-結果表（貼付）'!$B:$B,0),MATCH('13日_公式練習①-結果表'!H$11,'[1]13日_公式練習①-結果表（貼付）'!$1:$1,0)),"")))</f>
        <v>55.753</v>
      </c>
      <c r="I30" s="31" t="str">
        <f>IF(H30&lt;1,"",IF($I$11&gt;H30,"R",""))</f>
        <v/>
      </c>
      <c r="J30" s="30">
        <f>IF(A30="DNS","",IF(A30="DQ","",IFERROR(INDEX('[1]13日_公式練習①-結果表（貼付）'!$A:$Z,MATCH($B30,'[1]13日_公式練習①-結果表（貼付）'!$B:$B,0),MATCH('13日_公式練習①-結果表'!J$11,'[1]13日_公式練習①-結果表（貼付）'!$1:$1,0)),"")))</f>
        <v>0.97699999999999998</v>
      </c>
      <c r="K30" s="30">
        <f>IF(A30="DNS","",IF(A30="DQ","",IFERROR(INDEX('[1]13日_公式練習①-結果表（貼付）'!$A:$Z,MATCH($B30,'[1]13日_公式練習①-結果表（貼付）'!$B:$B,0),MATCH('13日_公式練習①-結果表'!K$11,'[1]13日_公式練習①-結果表（貼付）'!$1:$1,0)),"")))</f>
        <v>0.189</v>
      </c>
      <c r="L30" s="29" t="str">
        <f>IF(A30="DNS","",IF(A30="DQ","",IFERROR(INDEX('[1]13日_公式練習①-結果表（貼付）'!$A:$Z,MATCH($B30,'[1]13日_公式練習①-結果表（貼付）'!$B:$B,0),MATCH("In Lap",'[1]13日_公式練習①-結果表（貼付）'!$1:$1,0))&amp;"/"&amp;INDEX('[1]13日_公式練習①-結果表（貼付）'!$A:$Z,MATCH($B30,'[1]13日_公式練習①-結果表（貼付）'!$B:$B,0),MATCH("Laps",'[1]13日_公式練習①-結果表（貼付）'!$1:$1,0)),"")))</f>
        <v>6/6</v>
      </c>
      <c r="M30" s="40"/>
      <c r="N30" s="4"/>
      <c r="O30" s="4"/>
      <c r="P30" s="5" t="str">
        <f>IF(IFERROR(INDEX('[1]13日_公式練習①-結果表（貼付）'!$A:$Z,MATCH($B30,'[1]13日_公式練習①-結果表（貼付）'!$B:$B,0),MATCH(P$11,'[1]13日_公式練習①-結果表（貼付）'!$1:$1,0)),"")=0,"",IFERROR(INDEX('[1]13日_公式練習①-結果表（貼付）'!$A:$Z,MATCH($B30,'[1]13日_公式練習①-結果表（貼付）'!$B:$B,0),MATCH(P$11,'[1]13日_公式練習①-結果表（貼付）'!$1:$1,0)),""))</f>
        <v/>
      </c>
      <c r="Q30" s="5" t="str">
        <f>IF(P30="","",COUNTIF($P$13:P30,"&lt;&gt;"&amp;""))</f>
        <v/>
      </c>
      <c r="R30" s="5" t="str">
        <f>IFERROR(RANK(Q30,$Q$13:$Q$46,1),"")</f>
        <v/>
      </c>
      <c r="S30" s="5" t="str">
        <f>IF(IFERROR(INDEX('[1]13日_公式練習①-結果表（貼付）'!$A:$Z,MATCH($A30,'[1]13日_公式練習①-結果表（貼付）'!$A:$A,0),MATCH(S$11,'[1]13日_公式練習①-結果表（貼付）'!$1:$1,0)),"")=0,"",IFERROR(INDEX('[1]13日_公式練習①-結果表（貼付）'!$A:$Z,MATCH($A30,'[1]13日_公式練習①-結果表（貼付）'!$A:$A,0),MATCH(S$11,'[1]13日_公式練習①-結果表（貼付）'!$1:$1,0)),""))</f>
        <v/>
      </c>
      <c r="T30" s="4"/>
      <c r="U30" s="4"/>
    </row>
    <row r="31" spans="1:21" ht="12.75" customHeight="1" x14ac:dyDescent="0.15">
      <c r="A31" s="39">
        <f>IF(OR('[1]13日_公式練習①-結果表（貼付）'!A20="DNF",'[1]13日_公式練習①-結果表（貼付）'!A20="DNS",'[1]13日_公式練習①-結果表（貼付）'!A20="DQ"),'[1]13日_公式練習①-結果表（貼付）'!A20,IF(MAX('[1]13日_公式練習①-結果表（貼付）'!$A:$A)&gt;A30,A30+1,""))</f>
        <v>19</v>
      </c>
      <c r="B31" s="38">
        <f>IFERROR(INDEX('[1]13日_公式練習①-結果表（貼付）'!A20:$Z$50,MATCH($A31,'[1]13日_公式練習①-結果表（貼付）'!A20:$A$50,0),MATCH('13日_公式練習①-結果表'!B$11,'[1]13日_公式練習①-結果表（貼付）'!$1:$1,0)),"")</f>
        <v>36</v>
      </c>
      <c r="C31" s="37"/>
      <c r="D31" s="36" t="str">
        <f>IFERROR(INDEX('[1]13日_公式練習①-結果表（貼付）'!$A:$Z,MATCH($B31,'[1]13日_公式練習①-結果表（貼付）'!$B:$B,0),MATCH('13日_公式練習①-結果表'!D$11,'[1]13日_公式練習①-結果表（貼付）'!$1:$1,0)),"")</f>
        <v>續木 堂統</v>
      </c>
      <c r="E31" s="35" t="str">
        <f>IFERROR(INDEX('[1]13日_公式練習①-結果表（貼付）'!$A:$Z,MATCH($B31,'[1]13日_公式練習①-結果表（貼付）'!$B:$B,0),MATCH('13日_公式練習①-結果表'!E$11,'[1]13日_公式練習①-結果表（貼付）'!$1:$1,0)),"")</f>
        <v>Praga/YAMAHA</v>
      </c>
      <c r="F31" s="34" t="str">
        <f>IFERROR(INDEX('[1]13日_公式練習①-結果表（貼付）'!$A:$Z,MATCH($B31,'[1]13日_公式練習①-結果表（貼付）'!$B:$B,0),MATCH('13日_公式練習①-結果表'!F$11,'[1]13日_公式練習①-結果表（貼付）'!$1:$1,0)),"")</f>
        <v>ガレージC</v>
      </c>
      <c r="G31" s="33" t="str">
        <f>IFERROR(INDEX('[1]13日_公式練習①-結果表（貼付）'!$A:$Z,MATCH($B31,'[1]13日_公式練習①-結果表（貼付）'!$B:$B,0),MATCH('13日_公式練習①-結果表'!G$11,'[1]13日_公式練習①-結果表（貼付）'!$1:$1,0)),"")</f>
        <v>BS</v>
      </c>
      <c r="H31" s="32">
        <f>IF(A31="DNS","ｽﾀｰﾄ出来ず",IF(A31="DQ","失　格",IFERROR(INDEX('[1]13日_公式練習①-結果表（貼付）'!$A:$Z,MATCH($B31,'[1]13日_公式練習①-結果表（貼付）'!$B:$B,0),MATCH('13日_公式練習①-結果表'!H$11,'[1]13日_公式練習①-結果表（貼付）'!$1:$1,0)),"")))</f>
        <v>55.823</v>
      </c>
      <c r="I31" s="31" t="str">
        <f>IF(H31&lt;1,"",IF($I$11&gt;H31,"R",""))</f>
        <v/>
      </c>
      <c r="J31" s="30">
        <f>IF(A31="DNS","",IF(A31="DQ","",IFERROR(INDEX('[1]13日_公式練習①-結果表（貼付）'!$A:$Z,MATCH($B31,'[1]13日_公式練習①-結果表（貼付）'!$B:$B,0),MATCH('13日_公式練習①-結果表'!J$11,'[1]13日_公式練習①-結果表（貼付）'!$1:$1,0)),"")))</f>
        <v>1.0469999999999999</v>
      </c>
      <c r="K31" s="30">
        <f>IF(A31="DNS","",IF(A31="DQ","",IFERROR(INDEX('[1]13日_公式練習①-結果表（貼付）'!$A:$Z,MATCH($B31,'[1]13日_公式練習①-結果表（貼付）'!$B:$B,0),MATCH('13日_公式練習①-結果表'!K$11,'[1]13日_公式練習①-結果表（貼付）'!$1:$1,0)),"")))</f>
        <v>7.0000000000000007E-2</v>
      </c>
      <c r="L31" s="29" t="str">
        <f>IF(A31="DNS","",IF(A31="DQ","",IFERROR(INDEX('[1]13日_公式練習①-結果表（貼付）'!$A:$Z,MATCH($B31,'[1]13日_公式練習①-結果表（貼付）'!$B:$B,0),MATCH("In Lap",'[1]13日_公式練習①-結果表（貼付）'!$1:$1,0))&amp;"/"&amp;INDEX('[1]13日_公式練習①-結果表（貼付）'!$A:$Z,MATCH($B31,'[1]13日_公式練習①-結果表（貼付）'!$B:$B,0),MATCH("Laps",'[1]13日_公式練習①-結果表（貼付）'!$1:$1,0)),"")))</f>
        <v>10/10</v>
      </c>
      <c r="M31" s="40"/>
      <c r="N31" s="4"/>
      <c r="O31" s="4"/>
      <c r="P31" s="5" t="str">
        <f>IF(IFERROR(INDEX('[1]13日_公式練習①-結果表（貼付）'!$A:$Z,MATCH($B31,'[1]13日_公式練習①-結果表（貼付）'!$B:$B,0),MATCH(P$11,'[1]13日_公式練習①-結果表（貼付）'!$1:$1,0)),"")=0,"",IFERROR(INDEX('[1]13日_公式練習①-結果表（貼付）'!$A:$Z,MATCH($B31,'[1]13日_公式練習①-結果表（貼付）'!$B:$B,0),MATCH(P$11,'[1]13日_公式練習①-結果表（貼付）'!$1:$1,0)),""))</f>
        <v/>
      </c>
      <c r="Q31" s="5" t="str">
        <f>IF(P31="","",COUNTIF($P$13:P31,"&lt;&gt;"&amp;""))</f>
        <v/>
      </c>
      <c r="R31" s="5" t="str">
        <f>IFERROR(RANK(Q31,$Q$13:$Q$46,1),"")</f>
        <v/>
      </c>
      <c r="S31" s="5" t="str">
        <f>IF(IFERROR(INDEX('[1]13日_公式練習①-結果表（貼付）'!$A:$Z,MATCH($A31,'[1]13日_公式練習①-結果表（貼付）'!$A:$A,0),MATCH(S$11,'[1]13日_公式練習①-結果表（貼付）'!$1:$1,0)),"")=0,"",IFERROR(INDEX('[1]13日_公式練習①-結果表（貼付）'!$A:$Z,MATCH($A31,'[1]13日_公式練習①-結果表（貼付）'!$A:$A,0),MATCH(S$11,'[1]13日_公式練習①-結果表（貼付）'!$1:$1,0)),""))</f>
        <v/>
      </c>
      <c r="T31" s="4"/>
      <c r="U31" s="4"/>
    </row>
    <row r="32" spans="1:21" ht="12.75" customHeight="1" x14ac:dyDescent="0.15">
      <c r="A32" s="39" t="str">
        <f>IF(OR('[1]13日_公式練習①-結果表（貼付）'!A21="DNF",'[1]13日_公式練習①-結果表（貼付）'!A21="DNS",'[1]13日_公式練習①-結果表（貼付）'!A21="DQ"),'[1]13日_公式練習①-結果表（貼付）'!A21,IF(MAX('[1]13日_公式練習①-結果表（貼付）'!$A:$A)&gt;A31,A31+1,""))</f>
        <v/>
      </c>
      <c r="B32" s="38" t="str">
        <f>IFERROR(INDEX('[1]13日_公式練習①-結果表（貼付）'!A21:$Z$50,MATCH($A32,'[1]13日_公式練習①-結果表（貼付）'!A21:$A$50,0),MATCH('13日_公式練習①-結果表'!B$11,'[1]13日_公式練習①-結果表（貼付）'!$1:$1,0)),"")</f>
        <v/>
      </c>
      <c r="C32" s="37"/>
      <c r="D32" s="36" t="str">
        <f>IFERROR(INDEX('[1]13日_公式練習①-結果表（貼付）'!$A:$Z,MATCH($B32,'[1]13日_公式練習①-結果表（貼付）'!$B:$B,0),MATCH('13日_公式練習①-結果表'!D$11,'[1]13日_公式練習①-結果表（貼付）'!$1:$1,0)),"")</f>
        <v/>
      </c>
      <c r="E32" s="35" t="str">
        <f>IFERROR(INDEX('[1]13日_公式練習①-結果表（貼付）'!$A:$Z,MATCH($B32,'[1]13日_公式練習①-結果表（貼付）'!$B:$B,0),MATCH('13日_公式練習①-結果表'!E$11,'[1]13日_公式練習①-結果表（貼付）'!$1:$1,0)),"")</f>
        <v/>
      </c>
      <c r="F32" s="34" t="str">
        <f>IFERROR(INDEX('[1]13日_公式練習①-結果表（貼付）'!$A:$Z,MATCH($B32,'[1]13日_公式練習①-結果表（貼付）'!$B:$B,0),MATCH('13日_公式練習①-結果表'!F$11,'[1]13日_公式練習①-結果表（貼付）'!$1:$1,0)),"")</f>
        <v/>
      </c>
      <c r="G32" s="33" t="str">
        <f>IFERROR(INDEX('[1]13日_公式練習①-結果表（貼付）'!$A:$Z,MATCH($B32,'[1]13日_公式練習①-結果表（貼付）'!$B:$B,0),MATCH('13日_公式練習①-結果表'!G$11,'[1]13日_公式練習①-結果表（貼付）'!$1:$1,0)),"")</f>
        <v/>
      </c>
      <c r="H32" s="32" t="str">
        <f>IF(A32="DNS","ｽﾀｰﾄ出来ず",IF(A32="DQ","失　格",IFERROR(INDEX('[1]13日_公式練習①-結果表（貼付）'!$A:$Z,MATCH($B32,'[1]13日_公式練習①-結果表（貼付）'!$B:$B,0),MATCH('13日_公式練習①-結果表'!H$11,'[1]13日_公式練習①-結果表（貼付）'!$1:$1,0)),"")))</f>
        <v/>
      </c>
      <c r="I32" s="31" t="str">
        <f>IF(H32&lt;1,"",IF($I$11&gt;H32,"R",""))</f>
        <v/>
      </c>
      <c r="J32" s="30" t="str">
        <f>IF(A32="DNS","",IF(A32="DQ","",IFERROR(INDEX('[1]13日_公式練習①-結果表（貼付）'!$A:$Z,MATCH($B32,'[1]13日_公式練習①-結果表（貼付）'!$B:$B,0),MATCH('13日_公式練習①-結果表'!J$11,'[1]13日_公式練習①-結果表（貼付）'!$1:$1,0)),"")))</f>
        <v/>
      </c>
      <c r="K32" s="30" t="str">
        <f>IF(A32="DNS","",IF(A32="DQ","",IFERROR(INDEX('[1]13日_公式練習①-結果表（貼付）'!$A:$Z,MATCH($B32,'[1]13日_公式練習①-結果表（貼付）'!$B:$B,0),MATCH('13日_公式練習①-結果表'!K$11,'[1]13日_公式練習①-結果表（貼付）'!$1:$1,0)),"")))</f>
        <v/>
      </c>
      <c r="L32" s="29" t="str">
        <f>IF(A32="DNS","",IF(A32="DQ","",IFERROR(INDEX('[1]13日_公式練習①-結果表（貼付）'!$A:$Z,MATCH($B32,'[1]13日_公式練習①-結果表（貼付）'!$B:$B,0),MATCH("In Lap",'[1]13日_公式練習①-結果表（貼付）'!$1:$1,0))&amp;"/"&amp;INDEX('[1]13日_公式練習①-結果表（貼付）'!$A:$Z,MATCH($B32,'[1]13日_公式練習①-結果表（貼付）'!$B:$B,0),MATCH("Laps",'[1]13日_公式練習①-結果表（貼付）'!$1:$1,0)),"")))</f>
        <v/>
      </c>
      <c r="M32" s="40"/>
      <c r="N32" s="4"/>
      <c r="O32" s="4"/>
      <c r="P32" s="5" t="str">
        <f>IF(IFERROR(INDEX('[1]13日_公式練習①-結果表（貼付）'!$A:$Z,MATCH($B32,'[1]13日_公式練習①-結果表（貼付）'!$B:$B,0),MATCH(P$11,'[1]13日_公式練習①-結果表（貼付）'!$1:$1,0)),"")=0,"",IFERROR(INDEX('[1]13日_公式練習①-結果表（貼付）'!$A:$Z,MATCH($B32,'[1]13日_公式練習①-結果表（貼付）'!$B:$B,0),MATCH(P$11,'[1]13日_公式練習①-結果表（貼付）'!$1:$1,0)),""))</f>
        <v/>
      </c>
      <c r="Q32" s="5" t="str">
        <f>IF(P32="","",COUNTIF($P$13:P32,"&lt;&gt;"&amp;""))</f>
        <v/>
      </c>
      <c r="R32" s="5" t="str">
        <f>IFERROR(RANK(Q32,$Q$13:$Q$46,1),"")</f>
        <v/>
      </c>
      <c r="S32" s="5" t="str">
        <f>IF(IFERROR(INDEX('[1]13日_公式練習①-結果表（貼付）'!$A:$Z,MATCH($A32,'[1]13日_公式練習①-結果表（貼付）'!$A:$A,0),MATCH(S$11,'[1]13日_公式練習①-結果表（貼付）'!$1:$1,0)),"")=0,"",IFERROR(INDEX('[1]13日_公式練習①-結果表（貼付）'!$A:$Z,MATCH($A32,'[1]13日_公式練習①-結果表（貼付）'!$A:$A,0),MATCH(S$11,'[1]13日_公式練習①-結果表（貼付）'!$1:$1,0)),""))</f>
        <v/>
      </c>
      <c r="T32" s="4"/>
      <c r="U32" s="4"/>
    </row>
    <row r="33" spans="1:21" ht="12.75" customHeight="1" x14ac:dyDescent="0.15">
      <c r="A33" s="39" t="str">
        <f>IF(OR('[1]13日_公式練習①-結果表（貼付）'!A22="DNF",'[1]13日_公式練習①-結果表（貼付）'!A22="DNS",'[1]13日_公式練習①-結果表（貼付）'!A22="DQ"),'[1]13日_公式練習①-結果表（貼付）'!A22,IF(MAX('[1]13日_公式練習①-結果表（貼付）'!$A:$A)&gt;A32,A32+1,""))</f>
        <v/>
      </c>
      <c r="B33" s="38" t="str">
        <f>IFERROR(INDEX('[1]13日_公式練習①-結果表（貼付）'!A22:$Z$50,MATCH($A33,'[1]13日_公式練習①-結果表（貼付）'!A22:$A$50,0),MATCH('13日_公式練習①-結果表'!B$11,'[1]13日_公式練習①-結果表（貼付）'!$1:$1,0)),"")</f>
        <v/>
      </c>
      <c r="C33" s="37"/>
      <c r="D33" s="36" t="str">
        <f>IFERROR(INDEX('[1]13日_公式練習①-結果表（貼付）'!$A:$Z,MATCH($B33,'[1]13日_公式練習①-結果表（貼付）'!$B:$B,0),MATCH('13日_公式練習①-結果表'!D$11,'[1]13日_公式練習①-結果表（貼付）'!$1:$1,0)),"")</f>
        <v/>
      </c>
      <c r="E33" s="35" t="str">
        <f>IFERROR(INDEX('[1]13日_公式練習①-結果表（貼付）'!$A:$Z,MATCH($B33,'[1]13日_公式練習①-結果表（貼付）'!$B:$B,0),MATCH('13日_公式練習①-結果表'!E$11,'[1]13日_公式練習①-結果表（貼付）'!$1:$1,0)),"")</f>
        <v/>
      </c>
      <c r="F33" s="34" t="str">
        <f>IFERROR(INDEX('[1]13日_公式練習①-結果表（貼付）'!$A:$Z,MATCH($B33,'[1]13日_公式練習①-結果表（貼付）'!$B:$B,0),MATCH('13日_公式練習①-結果表'!F$11,'[1]13日_公式練習①-結果表（貼付）'!$1:$1,0)),"")</f>
        <v/>
      </c>
      <c r="G33" s="33" t="str">
        <f>IFERROR(INDEX('[1]13日_公式練習①-結果表（貼付）'!$A:$Z,MATCH($B33,'[1]13日_公式練習①-結果表（貼付）'!$B:$B,0),MATCH('13日_公式練習①-結果表'!G$11,'[1]13日_公式練習①-結果表（貼付）'!$1:$1,0)),"")</f>
        <v/>
      </c>
      <c r="H33" s="32" t="str">
        <f>IF(A33="DNS","ｽﾀｰﾄ出来ず",IF(A33="DQ","失　格",IFERROR(INDEX('[1]13日_公式練習①-結果表（貼付）'!$A:$Z,MATCH($B33,'[1]13日_公式練習①-結果表（貼付）'!$B:$B,0),MATCH('13日_公式練習①-結果表'!H$11,'[1]13日_公式練習①-結果表（貼付）'!$1:$1,0)),"")))</f>
        <v/>
      </c>
      <c r="I33" s="31" t="str">
        <f>IF(H33&lt;1,"",IF($I$11&gt;H33,"R",""))</f>
        <v/>
      </c>
      <c r="J33" s="30" t="str">
        <f>IF(A33="DNS","",IF(A33="DQ","",IFERROR(INDEX('[1]13日_公式練習①-結果表（貼付）'!$A:$Z,MATCH($B33,'[1]13日_公式練習①-結果表（貼付）'!$B:$B,0),MATCH('13日_公式練習①-結果表'!J$11,'[1]13日_公式練習①-結果表（貼付）'!$1:$1,0)),"")))</f>
        <v/>
      </c>
      <c r="K33" s="30" t="str">
        <f>IF(A33="DNS","",IF(A33="DQ","",IFERROR(INDEX('[1]13日_公式練習①-結果表（貼付）'!$A:$Z,MATCH($B33,'[1]13日_公式練習①-結果表（貼付）'!$B:$B,0),MATCH('13日_公式練習①-結果表'!K$11,'[1]13日_公式練習①-結果表（貼付）'!$1:$1,0)),"")))</f>
        <v/>
      </c>
      <c r="L33" s="29" t="str">
        <f>IF(A33="DNS","",IF(A33="DQ","",IFERROR(INDEX('[1]13日_公式練習①-結果表（貼付）'!$A:$Z,MATCH($B33,'[1]13日_公式練習①-結果表（貼付）'!$B:$B,0),MATCH("In Lap",'[1]13日_公式練習①-結果表（貼付）'!$1:$1,0))&amp;"/"&amp;INDEX('[1]13日_公式練習①-結果表（貼付）'!$A:$Z,MATCH($B33,'[1]13日_公式練習①-結果表（貼付）'!$B:$B,0),MATCH("Laps",'[1]13日_公式練習①-結果表（貼付）'!$1:$1,0)),"")))</f>
        <v/>
      </c>
      <c r="M33" s="40"/>
      <c r="N33" s="4"/>
      <c r="O33" s="4"/>
      <c r="P33" s="5" t="str">
        <f>IF(IFERROR(INDEX('[1]13日_公式練習①-結果表（貼付）'!$A:$Z,MATCH($B33,'[1]13日_公式練習①-結果表（貼付）'!$B:$B,0),MATCH(P$11,'[1]13日_公式練習①-結果表（貼付）'!$1:$1,0)),"")=0,"",IFERROR(INDEX('[1]13日_公式練習①-結果表（貼付）'!$A:$Z,MATCH($B33,'[1]13日_公式練習①-結果表（貼付）'!$B:$B,0),MATCH(P$11,'[1]13日_公式練習①-結果表（貼付）'!$1:$1,0)),""))</f>
        <v/>
      </c>
      <c r="Q33" s="5" t="str">
        <f>IF(P33="","",COUNTIF($P$13:P33,"&lt;&gt;"&amp;""))</f>
        <v/>
      </c>
      <c r="R33" s="5" t="str">
        <f>IFERROR(RANK(Q33,$Q$13:$Q$46,1),"")</f>
        <v/>
      </c>
      <c r="S33" s="5" t="str">
        <f>IF(IFERROR(INDEX('[1]13日_公式練習①-結果表（貼付）'!$A:$Z,MATCH($A33,'[1]13日_公式練習①-結果表（貼付）'!$A:$A,0),MATCH(S$11,'[1]13日_公式練習①-結果表（貼付）'!$1:$1,0)),"")=0,"",IFERROR(INDEX('[1]13日_公式練習①-結果表（貼付）'!$A:$Z,MATCH($A33,'[1]13日_公式練習①-結果表（貼付）'!$A:$A,0),MATCH(S$11,'[1]13日_公式練習①-結果表（貼付）'!$1:$1,0)),""))</f>
        <v/>
      </c>
      <c r="T33" s="4"/>
      <c r="U33" s="4"/>
    </row>
    <row r="34" spans="1:21" ht="12.75" customHeight="1" x14ac:dyDescent="0.15">
      <c r="A34" s="39" t="str">
        <f>IF(OR('[1]13日_公式練習①-結果表（貼付）'!A23="DNF",'[1]13日_公式練習①-結果表（貼付）'!A23="DNS",'[1]13日_公式練習①-結果表（貼付）'!A23="DQ"),'[1]13日_公式練習①-結果表（貼付）'!A23,IF(MAX('[1]13日_公式練習①-結果表（貼付）'!$A:$A)&gt;A33,A33+1,""))</f>
        <v/>
      </c>
      <c r="B34" s="38" t="str">
        <f>IFERROR(INDEX('[1]13日_公式練習①-結果表（貼付）'!A23:$Z$50,MATCH($A34,'[1]13日_公式練習①-結果表（貼付）'!A23:$A$50,0),MATCH('13日_公式練習①-結果表'!B$11,'[1]13日_公式練習①-結果表（貼付）'!$1:$1,0)),"")</f>
        <v/>
      </c>
      <c r="C34" s="37"/>
      <c r="D34" s="36" t="str">
        <f>IFERROR(INDEX('[1]13日_公式練習①-結果表（貼付）'!$A:$Z,MATCH($B34,'[1]13日_公式練習①-結果表（貼付）'!$B:$B,0),MATCH('13日_公式練習①-結果表'!D$11,'[1]13日_公式練習①-結果表（貼付）'!$1:$1,0)),"")</f>
        <v/>
      </c>
      <c r="E34" s="35" t="str">
        <f>IFERROR(INDEX('[1]13日_公式練習①-結果表（貼付）'!$A:$Z,MATCH($B34,'[1]13日_公式練習①-結果表（貼付）'!$B:$B,0),MATCH('13日_公式練習①-結果表'!E$11,'[1]13日_公式練習①-結果表（貼付）'!$1:$1,0)),"")</f>
        <v/>
      </c>
      <c r="F34" s="34" t="str">
        <f>IFERROR(INDEX('[1]13日_公式練習①-結果表（貼付）'!$A:$Z,MATCH($B34,'[1]13日_公式練習①-結果表（貼付）'!$B:$B,0),MATCH('13日_公式練習①-結果表'!F$11,'[1]13日_公式練習①-結果表（貼付）'!$1:$1,0)),"")</f>
        <v/>
      </c>
      <c r="G34" s="33" t="str">
        <f>IFERROR(INDEX('[1]13日_公式練習①-結果表（貼付）'!$A:$Z,MATCH($B34,'[1]13日_公式練習①-結果表（貼付）'!$B:$B,0),MATCH('13日_公式練習①-結果表'!G$11,'[1]13日_公式練習①-結果表（貼付）'!$1:$1,0)),"")</f>
        <v/>
      </c>
      <c r="H34" s="32" t="str">
        <f>IF(A34="DNS","ｽﾀｰﾄ出来ず",IF(A34="DQ","失　格",IFERROR(INDEX('[1]13日_公式練習①-結果表（貼付）'!$A:$Z,MATCH($B34,'[1]13日_公式練習①-結果表（貼付）'!$B:$B,0),MATCH('13日_公式練習①-結果表'!H$11,'[1]13日_公式練習①-結果表（貼付）'!$1:$1,0)),"")))</f>
        <v/>
      </c>
      <c r="I34" s="31" t="str">
        <f>IF(H34&lt;1,"",IF($I$11&gt;H34,"R",""))</f>
        <v/>
      </c>
      <c r="J34" s="30" t="str">
        <f>IF(A34="DNS","",IF(A34="DQ","",IFERROR(INDEX('[1]13日_公式練習①-結果表（貼付）'!$A:$Z,MATCH($B34,'[1]13日_公式練習①-結果表（貼付）'!$B:$B,0),MATCH('13日_公式練習①-結果表'!J$11,'[1]13日_公式練習①-結果表（貼付）'!$1:$1,0)),"")))</f>
        <v/>
      </c>
      <c r="K34" s="30" t="str">
        <f>IF(A34="DNS","",IF(A34="DQ","",IFERROR(INDEX('[1]13日_公式練習①-結果表（貼付）'!$A:$Z,MATCH($B34,'[1]13日_公式練習①-結果表（貼付）'!$B:$B,0),MATCH('13日_公式練習①-結果表'!K$11,'[1]13日_公式練習①-結果表（貼付）'!$1:$1,0)),"")))</f>
        <v/>
      </c>
      <c r="L34" s="29" t="str">
        <f>IF(A34="DNS","",IF(A34="DQ","",IFERROR(INDEX('[1]13日_公式練習①-結果表（貼付）'!$A:$Z,MATCH($B34,'[1]13日_公式練習①-結果表（貼付）'!$B:$B,0),MATCH("In Lap",'[1]13日_公式練習①-結果表（貼付）'!$1:$1,0))&amp;"/"&amp;INDEX('[1]13日_公式練習①-結果表（貼付）'!$A:$Z,MATCH($B34,'[1]13日_公式練習①-結果表（貼付）'!$B:$B,0),MATCH("Laps",'[1]13日_公式練習①-結果表（貼付）'!$1:$1,0)),"")))</f>
        <v/>
      </c>
      <c r="M34" s="6"/>
      <c r="N34" s="4"/>
      <c r="O34" s="4"/>
      <c r="P34" s="5" t="str">
        <f>IF(IFERROR(INDEX('[1]13日_公式練習①-結果表（貼付）'!$A:$Z,MATCH($B34,'[1]13日_公式練習①-結果表（貼付）'!$B:$B,0),MATCH(P$11,'[1]13日_公式練習①-結果表（貼付）'!$1:$1,0)),"")=0,"",IFERROR(INDEX('[1]13日_公式練習①-結果表（貼付）'!$A:$Z,MATCH($B34,'[1]13日_公式練習①-結果表（貼付）'!$B:$B,0),MATCH(P$11,'[1]13日_公式練習①-結果表（貼付）'!$1:$1,0)),""))</f>
        <v/>
      </c>
      <c r="Q34" s="5" t="str">
        <f>IF(P34="","",COUNTIF($P$13:P34,"&lt;&gt;"&amp;""))</f>
        <v/>
      </c>
      <c r="R34" s="5" t="str">
        <f>IFERROR(RANK(Q34,$Q$13:$Q$46,1),"")</f>
        <v/>
      </c>
      <c r="S34" s="5" t="str">
        <f>IF(IFERROR(INDEX('[1]13日_公式練習①-結果表（貼付）'!$A:$Z,MATCH($A34,'[1]13日_公式練習①-結果表（貼付）'!$A:$A,0),MATCH(S$11,'[1]13日_公式練習①-結果表（貼付）'!$1:$1,0)),"")=0,"",IFERROR(INDEX('[1]13日_公式練習①-結果表（貼付）'!$A:$Z,MATCH($A34,'[1]13日_公式練習①-結果表（貼付）'!$A:$A,0),MATCH(S$11,'[1]13日_公式練習①-結果表（貼付）'!$1:$1,0)),""))</f>
        <v/>
      </c>
      <c r="T34" s="4"/>
      <c r="U34" s="4"/>
    </row>
    <row r="35" spans="1:21" ht="12.75" customHeight="1" x14ac:dyDescent="0.15">
      <c r="A35" s="39" t="str">
        <f>IF(OR('[1]13日_公式練習①-結果表（貼付）'!A24="DNF",'[1]13日_公式練習①-結果表（貼付）'!A24="DNS",'[1]13日_公式練習①-結果表（貼付）'!A24="DQ"),'[1]13日_公式練習①-結果表（貼付）'!A24,IF(MAX('[1]13日_公式練習①-結果表（貼付）'!$A:$A)&gt;A34,A34+1,""))</f>
        <v/>
      </c>
      <c r="B35" s="38" t="str">
        <f>IFERROR(INDEX('[1]13日_公式練習①-結果表（貼付）'!A24:$Z$50,MATCH($A35,'[1]13日_公式練習①-結果表（貼付）'!A24:$A$50,0),MATCH('13日_公式練習①-結果表'!B$11,'[1]13日_公式練習①-結果表（貼付）'!$1:$1,0)),"")</f>
        <v/>
      </c>
      <c r="C35" s="37"/>
      <c r="D35" s="36" t="str">
        <f>IFERROR(INDEX('[1]13日_公式練習①-結果表（貼付）'!$A:$Z,MATCH($B35,'[1]13日_公式練習①-結果表（貼付）'!$B:$B,0),MATCH('13日_公式練習①-結果表'!D$11,'[1]13日_公式練習①-結果表（貼付）'!$1:$1,0)),"")</f>
        <v/>
      </c>
      <c r="E35" s="35" t="str">
        <f>IFERROR(INDEX('[1]13日_公式練習①-結果表（貼付）'!$A:$Z,MATCH($B35,'[1]13日_公式練習①-結果表（貼付）'!$B:$B,0),MATCH('13日_公式練習①-結果表'!E$11,'[1]13日_公式練習①-結果表（貼付）'!$1:$1,0)),"")</f>
        <v/>
      </c>
      <c r="F35" s="34" t="str">
        <f>IFERROR(INDEX('[1]13日_公式練習①-結果表（貼付）'!$A:$Z,MATCH($B35,'[1]13日_公式練習①-結果表（貼付）'!$B:$B,0),MATCH('13日_公式練習①-結果表'!F$11,'[1]13日_公式練習①-結果表（貼付）'!$1:$1,0)),"")</f>
        <v/>
      </c>
      <c r="G35" s="33" t="str">
        <f>IFERROR(INDEX('[1]13日_公式練習①-結果表（貼付）'!$A:$Z,MATCH($B35,'[1]13日_公式練習①-結果表（貼付）'!$B:$B,0),MATCH('13日_公式練習①-結果表'!G$11,'[1]13日_公式練習①-結果表（貼付）'!$1:$1,0)),"")</f>
        <v/>
      </c>
      <c r="H35" s="32" t="str">
        <f>IF(A35="DNS","ｽﾀｰﾄ出来ず",IF(A35="DQ","失　格",IFERROR(INDEX('[1]13日_公式練習①-結果表（貼付）'!$A:$Z,MATCH($B35,'[1]13日_公式練習①-結果表（貼付）'!$B:$B,0),MATCH('13日_公式練習①-結果表'!H$11,'[1]13日_公式練習①-結果表（貼付）'!$1:$1,0)),"")))</f>
        <v/>
      </c>
      <c r="I35" s="31" t="str">
        <f>IF(H35&lt;1,"",IF($I$11&gt;H35,"R",""))</f>
        <v/>
      </c>
      <c r="J35" s="30" t="str">
        <f>IF(A35="DNS","",IF(A35="DQ","",IFERROR(INDEX('[1]13日_公式練習①-結果表（貼付）'!$A:$Z,MATCH($B35,'[1]13日_公式練習①-結果表（貼付）'!$B:$B,0),MATCH('13日_公式練習①-結果表'!J$11,'[1]13日_公式練習①-結果表（貼付）'!$1:$1,0)),"")))</f>
        <v/>
      </c>
      <c r="K35" s="30" t="str">
        <f>IF(A35="DNS","",IF(A35="DQ","",IFERROR(INDEX('[1]13日_公式練習①-結果表（貼付）'!$A:$Z,MATCH($B35,'[1]13日_公式練習①-結果表（貼付）'!$B:$B,0),MATCH('13日_公式練習①-結果表'!K$11,'[1]13日_公式練習①-結果表（貼付）'!$1:$1,0)),"")))</f>
        <v/>
      </c>
      <c r="L35" s="29" t="str">
        <f>IF(A35="DNS","",IF(A35="DQ","",IFERROR(INDEX('[1]13日_公式練習①-結果表（貼付）'!$A:$Z,MATCH($B35,'[1]13日_公式練習①-結果表（貼付）'!$B:$B,0),MATCH("In Lap",'[1]13日_公式練習①-結果表（貼付）'!$1:$1,0))&amp;"/"&amp;INDEX('[1]13日_公式練習①-結果表（貼付）'!$A:$Z,MATCH($B35,'[1]13日_公式練習①-結果表（貼付）'!$B:$B,0),MATCH("Laps",'[1]13日_公式練習①-結果表（貼付）'!$1:$1,0)),"")))</f>
        <v/>
      </c>
      <c r="M35" s="6"/>
      <c r="N35" s="4"/>
      <c r="O35" s="4"/>
      <c r="P35" s="5" t="str">
        <f>IF(IFERROR(INDEX('[1]13日_公式練習①-結果表（貼付）'!$A:$Z,MATCH($B35,'[1]13日_公式練習①-結果表（貼付）'!$B:$B,0),MATCH(P$11,'[1]13日_公式練習①-結果表（貼付）'!$1:$1,0)),"")=0,"",IFERROR(INDEX('[1]13日_公式練習①-結果表（貼付）'!$A:$Z,MATCH($B35,'[1]13日_公式練習①-結果表（貼付）'!$B:$B,0),MATCH(P$11,'[1]13日_公式練習①-結果表（貼付）'!$1:$1,0)),""))</f>
        <v/>
      </c>
      <c r="Q35" s="5" t="str">
        <f>IF(P35="","",COUNTIF($P$13:P35,"&lt;&gt;"&amp;""))</f>
        <v/>
      </c>
      <c r="R35" s="5" t="str">
        <f>IFERROR(RANK(Q35,$Q$13:$Q$46,1),"")</f>
        <v/>
      </c>
      <c r="S35" s="5" t="str">
        <f>IF(IFERROR(INDEX('[1]13日_公式練習①-結果表（貼付）'!$A:$Z,MATCH($A35,'[1]13日_公式練習①-結果表（貼付）'!$A:$A,0),MATCH(S$11,'[1]13日_公式練習①-結果表（貼付）'!$1:$1,0)),"")=0,"",IFERROR(INDEX('[1]13日_公式練習①-結果表（貼付）'!$A:$Z,MATCH($A35,'[1]13日_公式練習①-結果表（貼付）'!$A:$A,0),MATCH(S$11,'[1]13日_公式練習①-結果表（貼付）'!$1:$1,0)),""))</f>
        <v/>
      </c>
      <c r="T35" s="4"/>
      <c r="U35" s="4"/>
    </row>
    <row r="36" spans="1:21" ht="12.75" customHeight="1" x14ac:dyDescent="0.15">
      <c r="A36" s="39" t="str">
        <f>IF(OR('[1]13日_公式練習①-結果表（貼付）'!A25="DNF",'[1]13日_公式練習①-結果表（貼付）'!A25="DNS",'[1]13日_公式練習①-結果表（貼付）'!A25="DQ"),'[1]13日_公式練習①-結果表（貼付）'!A25,IF(MAX('[1]13日_公式練習①-結果表（貼付）'!$A:$A)&gt;A35,A35+1,""))</f>
        <v/>
      </c>
      <c r="B36" s="38" t="str">
        <f>IFERROR(INDEX('[1]13日_公式練習①-結果表（貼付）'!A25:$Z$50,MATCH($A36,'[1]13日_公式練習①-結果表（貼付）'!A25:$A$50,0),MATCH('13日_公式練習①-結果表'!B$11,'[1]13日_公式練習①-結果表（貼付）'!$1:$1,0)),"")</f>
        <v/>
      </c>
      <c r="C36" s="37"/>
      <c r="D36" s="36" t="str">
        <f>IFERROR(INDEX('[1]13日_公式練習①-結果表（貼付）'!$A:$Z,MATCH($B36,'[1]13日_公式練習①-結果表（貼付）'!$B:$B,0),MATCH('13日_公式練習①-結果表'!D$11,'[1]13日_公式練習①-結果表（貼付）'!$1:$1,0)),"")</f>
        <v/>
      </c>
      <c r="E36" s="35" t="str">
        <f>IFERROR(INDEX('[1]13日_公式練習①-結果表（貼付）'!$A:$Z,MATCH($B36,'[1]13日_公式練習①-結果表（貼付）'!$B:$B,0),MATCH('13日_公式練習①-結果表'!E$11,'[1]13日_公式練習①-結果表（貼付）'!$1:$1,0)),"")</f>
        <v/>
      </c>
      <c r="F36" s="34" t="str">
        <f>IFERROR(INDEX('[1]13日_公式練習①-結果表（貼付）'!$A:$Z,MATCH($B36,'[1]13日_公式練習①-結果表（貼付）'!$B:$B,0),MATCH('13日_公式練習①-結果表'!F$11,'[1]13日_公式練習①-結果表（貼付）'!$1:$1,0)),"")</f>
        <v/>
      </c>
      <c r="G36" s="33" t="str">
        <f>IFERROR(INDEX('[1]13日_公式練習①-結果表（貼付）'!$A:$Z,MATCH($B36,'[1]13日_公式練習①-結果表（貼付）'!$B:$B,0),MATCH('13日_公式練習①-結果表'!G$11,'[1]13日_公式練習①-結果表（貼付）'!$1:$1,0)),"")</f>
        <v/>
      </c>
      <c r="H36" s="32" t="str">
        <f>IF(A36="DNS","ｽﾀｰﾄ出来ず",IF(A36="DQ","失　格",IFERROR(INDEX('[1]13日_公式練習①-結果表（貼付）'!$A:$Z,MATCH($B36,'[1]13日_公式練習①-結果表（貼付）'!$B:$B,0),MATCH('13日_公式練習①-結果表'!H$11,'[1]13日_公式練習①-結果表（貼付）'!$1:$1,0)),"")))</f>
        <v/>
      </c>
      <c r="I36" s="31" t="str">
        <f>IF(H36&lt;1,"",IF($I$11&gt;H36,"R",""))</f>
        <v/>
      </c>
      <c r="J36" s="30" t="str">
        <f>IF(A36="DNS","",IF(A36="DQ","",IFERROR(INDEX('[1]13日_公式練習①-結果表（貼付）'!$A:$Z,MATCH($B36,'[1]13日_公式練習①-結果表（貼付）'!$B:$B,0),MATCH('13日_公式練習①-結果表'!J$11,'[1]13日_公式練習①-結果表（貼付）'!$1:$1,0)),"")))</f>
        <v/>
      </c>
      <c r="K36" s="30" t="str">
        <f>IF(A36="DNS","",IF(A36="DQ","",IFERROR(INDEX('[1]13日_公式練習①-結果表（貼付）'!$A:$Z,MATCH($B36,'[1]13日_公式練習①-結果表（貼付）'!$B:$B,0),MATCH('13日_公式練習①-結果表'!K$11,'[1]13日_公式練習①-結果表（貼付）'!$1:$1,0)),"")))</f>
        <v/>
      </c>
      <c r="L36" s="29" t="str">
        <f>IF(A36="DNS","",IF(A36="DQ","",IFERROR(INDEX('[1]13日_公式練習①-結果表（貼付）'!$A:$Z,MATCH($B36,'[1]13日_公式練習①-結果表（貼付）'!$B:$B,0),MATCH("In Lap",'[1]13日_公式練習①-結果表（貼付）'!$1:$1,0))&amp;"/"&amp;INDEX('[1]13日_公式練習①-結果表（貼付）'!$A:$Z,MATCH($B36,'[1]13日_公式練習①-結果表（貼付）'!$B:$B,0),MATCH("Laps",'[1]13日_公式練習①-結果表（貼付）'!$1:$1,0)),"")))</f>
        <v/>
      </c>
      <c r="M36" s="6"/>
      <c r="N36" s="4"/>
      <c r="O36" s="4"/>
      <c r="P36" s="5" t="str">
        <f>IF(IFERROR(INDEX('[1]13日_公式練習①-結果表（貼付）'!$A:$Z,MATCH($B36,'[1]13日_公式練習①-結果表（貼付）'!$B:$B,0),MATCH(P$11,'[1]13日_公式練習①-結果表（貼付）'!$1:$1,0)),"")=0,"",IFERROR(INDEX('[1]13日_公式練習①-結果表（貼付）'!$A:$Z,MATCH($B36,'[1]13日_公式練習①-結果表（貼付）'!$B:$B,0),MATCH(P$11,'[1]13日_公式練習①-結果表（貼付）'!$1:$1,0)),""))</f>
        <v/>
      </c>
      <c r="Q36" s="5" t="str">
        <f>IF(P36="","",COUNTIF($P$13:P36,"&lt;&gt;"&amp;""))</f>
        <v/>
      </c>
      <c r="R36" s="5" t="str">
        <f>IFERROR(RANK(Q36,$Q$13:$Q$46,1),"")</f>
        <v/>
      </c>
      <c r="S36" s="5" t="str">
        <f>IF(IFERROR(INDEX('[1]13日_公式練習①-結果表（貼付）'!$A:$Z,MATCH($A36,'[1]13日_公式練習①-結果表（貼付）'!$A:$A,0),MATCH(S$11,'[1]13日_公式練習①-結果表（貼付）'!$1:$1,0)),"")=0,"",IFERROR(INDEX('[1]13日_公式練習①-結果表（貼付）'!$A:$Z,MATCH($A36,'[1]13日_公式練習①-結果表（貼付）'!$A:$A,0),MATCH(S$11,'[1]13日_公式練習①-結果表（貼付）'!$1:$1,0)),""))</f>
        <v/>
      </c>
      <c r="T36" s="4"/>
      <c r="U36" s="4"/>
    </row>
    <row r="37" spans="1:21" ht="12.75" customHeight="1" x14ac:dyDescent="0.15">
      <c r="A37" s="39" t="str">
        <f>IF(OR('[1]13日_公式練習①-結果表（貼付）'!A26="DNF",'[1]13日_公式練習①-結果表（貼付）'!A26="DNS",'[1]13日_公式練習①-結果表（貼付）'!A26="DQ"),'[1]13日_公式練習①-結果表（貼付）'!A26,IF(MAX('[1]13日_公式練習①-結果表（貼付）'!$A:$A)&gt;A36,A36+1,""))</f>
        <v/>
      </c>
      <c r="B37" s="38" t="str">
        <f>IFERROR(INDEX('[1]13日_公式練習①-結果表（貼付）'!A26:$Z$50,MATCH($A37,'[1]13日_公式練習①-結果表（貼付）'!A26:$A$50,0),MATCH('13日_公式練習①-結果表'!B$11,'[1]13日_公式練習①-結果表（貼付）'!$1:$1,0)),"")</f>
        <v/>
      </c>
      <c r="C37" s="37"/>
      <c r="D37" s="36" t="str">
        <f>IFERROR(INDEX('[1]13日_公式練習①-結果表（貼付）'!$A:$Z,MATCH($B37,'[1]13日_公式練習①-結果表（貼付）'!$B:$B,0),MATCH('13日_公式練習①-結果表'!D$11,'[1]13日_公式練習①-結果表（貼付）'!$1:$1,0)),"")</f>
        <v/>
      </c>
      <c r="E37" s="35" t="str">
        <f>IFERROR(INDEX('[1]13日_公式練習①-結果表（貼付）'!$A:$Z,MATCH($B37,'[1]13日_公式練習①-結果表（貼付）'!$B:$B,0),MATCH('13日_公式練習①-結果表'!E$11,'[1]13日_公式練習①-結果表（貼付）'!$1:$1,0)),"")</f>
        <v/>
      </c>
      <c r="F37" s="34" t="str">
        <f>IFERROR(INDEX('[1]13日_公式練習①-結果表（貼付）'!$A:$Z,MATCH($B37,'[1]13日_公式練習①-結果表（貼付）'!$B:$B,0),MATCH('13日_公式練習①-結果表'!F$11,'[1]13日_公式練習①-結果表（貼付）'!$1:$1,0)),"")</f>
        <v/>
      </c>
      <c r="G37" s="33" t="str">
        <f>IFERROR(INDEX('[1]13日_公式練習①-結果表（貼付）'!$A:$Z,MATCH($B37,'[1]13日_公式練習①-結果表（貼付）'!$B:$B,0),MATCH('13日_公式練習①-結果表'!G$11,'[1]13日_公式練習①-結果表（貼付）'!$1:$1,0)),"")</f>
        <v/>
      </c>
      <c r="H37" s="32" t="str">
        <f>IF(A37="DNS","ｽﾀｰﾄ出来ず",IF(A37="DQ","失　格",IFERROR(INDEX('[1]13日_公式練習①-結果表（貼付）'!$A:$Z,MATCH($B37,'[1]13日_公式練習①-結果表（貼付）'!$B:$B,0),MATCH('13日_公式練習①-結果表'!H$11,'[1]13日_公式練習①-結果表（貼付）'!$1:$1,0)),"")))</f>
        <v/>
      </c>
      <c r="I37" s="31" t="str">
        <f>IF(H37&lt;1,"",IF($I$11&gt;H37,"R",""))</f>
        <v/>
      </c>
      <c r="J37" s="30" t="str">
        <f>IF(A37="DNS","",IF(A37="DQ","",IFERROR(INDEX('[1]13日_公式練習①-結果表（貼付）'!$A:$Z,MATCH($B37,'[1]13日_公式練習①-結果表（貼付）'!$B:$B,0),MATCH('13日_公式練習①-結果表'!J$11,'[1]13日_公式練習①-結果表（貼付）'!$1:$1,0)),"")))</f>
        <v/>
      </c>
      <c r="K37" s="30" t="str">
        <f>IF(A37="DNS","",IF(A37="DQ","",IFERROR(INDEX('[1]13日_公式練習①-結果表（貼付）'!$A:$Z,MATCH($B37,'[1]13日_公式練習①-結果表（貼付）'!$B:$B,0),MATCH('13日_公式練習①-結果表'!K$11,'[1]13日_公式練習①-結果表（貼付）'!$1:$1,0)),"")))</f>
        <v/>
      </c>
      <c r="L37" s="29" t="str">
        <f>IF(A37="DNS","",IF(A37="DQ","",IFERROR(INDEX('[1]13日_公式練習①-結果表（貼付）'!$A:$Z,MATCH($B37,'[1]13日_公式練習①-結果表（貼付）'!$B:$B,0),MATCH("In Lap",'[1]13日_公式練習①-結果表（貼付）'!$1:$1,0))&amp;"/"&amp;INDEX('[1]13日_公式練習①-結果表（貼付）'!$A:$Z,MATCH($B37,'[1]13日_公式練習①-結果表（貼付）'!$B:$B,0),MATCH("Laps",'[1]13日_公式練習①-結果表（貼付）'!$1:$1,0)),"")))</f>
        <v/>
      </c>
      <c r="M37" s="6"/>
      <c r="N37" s="4"/>
      <c r="O37" s="4"/>
      <c r="P37" s="5" t="str">
        <f>IF(IFERROR(INDEX('[1]13日_公式練習①-結果表（貼付）'!$A:$Z,MATCH($B37,'[1]13日_公式練習①-結果表（貼付）'!$B:$B,0),MATCH(P$11,'[1]13日_公式練習①-結果表（貼付）'!$1:$1,0)),"")=0,"",IFERROR(INDEX('[1]13日_公式練習①-結果表（貼付）'!$A:$Z,MATCH($B37,'[1]13日_公式練習①-結果表（貼付）'!$B:$B,0),MATCH(P$11,'[1]13日_公式練習①-結果表（貼付）'!$1:$1,0)),""))</f>
        <v/>
      </c>
      <c r="Q37" s="5" t="str">
        <f>IF(P37="","",COUNTIF($P$13:P37,"&lt;&gt;"&amp;""))</f>
        <v/>
      </c>
      <c r="R37" s="5" t="str">
        <f>IFERROR(RANK(Q37,$Q$13:$Q$46,1),"")</f>
        <v/>
      </c>
      <c r="S37" s="5" t="str">
        <f>IF(IFERROR(INDEX('[1]13日_公式練習①-結果表（貼付）'!$A:$Z,MATCH($A37,'[1]13日_公式練習①-結果表（貼付）'!$A:$A,0),MATCH(S$11,'[1]13日_公式練習①-結果表（貼付）'!$1:$1,0)),"")=0,"",IFERROR(INDEX('[1]13日_公式練習①-結果表（貼付）'!$A:$Z,MATCH($A37,'[1]13日_公式練習①-結果表（貼付）'!$A:$A,0),MATCH(S$11,'[1]13日_公式練習①-結果表（貼付）'!$1:$1,0)),""))</f>
        <v/>
      </c>
      <c r="T37" s="4"/>
      <c r="U37" s="4"/>
    </row>
    <row r="38" spans="1:21" ht="12.75" customHeight="1" x14ac:dyDescent="0.15">
      <c r="A38" s="39" t="str">
        <f>IF(OR('[1]13日_公式練習①-結果表（貼付）'!A27="DNF",'[1]13日_公式練習①-結果表（貼付）'!A27="DNS",'[1]13日_公式練習①-結果表（貼付）'!A27="DQ"),'[1]13日_公式練習①-結果表（貼付）'!A27,IF(MAX('[1]13日_公式練習①-結果表（貼付）'!$A:$A)&gt;A37,A37+1,""))</f>
        <v/>
      </c>
      <c r="B38" s="38" t="str">
        <f>IFERROR(INDEX('[1]13日_公式練習①-結果表（貼付）'!A27:$Z$50,MATCH($A38,'[1]13日_公式練習①-結果表（貼付）'!A27:$A$50,0),MATCH('13日_公式練習①-結果表'!B$11,'[1]13日_公式練習①-結果表（貼付）'!$1:$1,0)),"")</f>
        <v/>
      </c>
      <c r="C38" s="37"/>
      <c r="D38" s="36" t="str">
        <f>IFERROR(INDEX('[1]13日_公式練習①-結果表（貼付）'!$A:$Z,MATCH($B38,'[1]13日_公式練習①-結果表（貼付）'!$B:$B,0),MATCH('13日_公式練習①-結果表'!D$11,'[1]13日_公式練習①-結果表（貼付）'!$1:$1,0)),"")</f>
        <v/>
      </c>
      <c r="E38" s="35" t="str">
        <f>IFERROR(INDEX('[1]13日_公式練習①-結果表（貼付）'!$A:$Z,MATCH($B38,'[1]13日_公式練習①-結果表（貼付）'!$B:$B,0),MATCH('13日_公式練習①-結果表'!E$11,'[1]13日_公式練習①-結果表（貼付）'!$1:$1,0)),"")</f>
        <v/>
      </c>
      <c r="F38" s="34" t="str">
        <f>IFERROR(INDEX('[1]13日_公式練習①-結果表（貼付）'!$A:$Z,MATCH($B38,'[1]13日_公式練習①-結果表（貼付）'!$B:$B,0),MATCH('13日_公式練習①-結果表'!F$11,'[1]13日_公式練習①-結果表（貼付）'!$1:$1,0)),"")</f>
        <v/>
      </c>
      <c r="G38" s="33" t="str">
        <f>IFERROR(INDEX('[1]13日_公式練習①-結果表（貼付）'!$A:$Z,MATCH($B38,'[1]13日_公式練習①-結果表（貼付）'!$B:$B,0),MATCH('13日_公式練習①-結果表'!G$11,'[1]13日_公式練習①-結果表（貼付）'!$1:$1,0)),"")</f>
        <v/>
      </c>
      <c r="H38" s="32" t="str">
        <f>IF(A38="DNS","ｽﾀｰﾄ出来ず",IF(A38="DQ","失　格",IFERROR(INDEX('[1]13日_公式練習①-結果表（貼付）'!$A:$Z,MATCH($B38,'[1]13日_公式練習①-結果表（貼付）'!$B:$B,0),MATCH('13日_公式練習①-結果表'!H$11,'[1]13日_公式練習①-結果表（貼付）'!$1:$1,0)),"")))</f>
        <v/>
      </c>
      <c r="I38" s="31" t="str">
        <f>IF(H38&lt;1,"",IF($I$11&gt;H38,"R",""))</f>
        <v/>
      </c>
      <c r="J38" s="30" t="str">
        <f>IF(A38="DNS","",IF(A38="DQ","",IFERROR(INDEX('[1]13日_公式練習①-結果表（貼付）'!$A:$Z,MATCH($B38,'[1]13日_公式練習①-結果表（貼付）'!$B:$B,0),MATCH('13日_公式練習①-結果表'!J$11,'[1]13日_公式練習①-結果表（貼付）'!$1:$1,0)),"")))</f>
        <v/>
      </c>
      <c r="K38" s="30" t="str">
        <f>IF(A38="DNS","",IF(A38="DQ","",IFERROR(INDEX('[1]13日_公式練習①-結果表（貼付）'!$A:$Z,MATCH($B38,'[1]13日_公式練習①-結果表（貼付）'!$B:$B,0),MATCH('13日_公式練習①-結果表'!K$11,'[1]13日_公式練習①-結果表（貼付）'!$1:$1,0)),"")))</f>
        <v/>
      </c>
      <c r="L38" s="29" t="str">
        <f>IF(A38="DNS","",IF(A38="DQ","",IFERROR(INDEX('[1]13日_公式練習①-結果表（貼付）'!$A:$Z,MATCH($B38,'[1]13日_公式練習①-結果表（貼付）'!$B:$B,0),MATCH("In Lap",'[1]13日_公式練習①-結果表（貼付）'!$1:$1,0))&amp;"/"&amp;INDEX('[1]13日_公式練習①-結果表（貼付）'!$A:$Z,MATCH($B38,'[1]13日_公式練習①-結果表（貼付）'!$B:$B,0),MATCH("Laps",'[1]13日_公式練習①-結果表（貼付）'!$1:$1,0)),"")))</f>
        <v/>
      </c>
      <c r="M38" s="6"/>
      <c r="N38" s="4"/>
      <c r="O38" s="4"/>
      <c r="P38" s="5" t="str">
        <f>IF(IFERROR(INDEX('[1]13日_公式練習①-結果表（貼付）'!$A:$Z,MATCH($B38,'[1]13日_公式練習①-結果表（貼付）'!$B:$B,0),MATCH(P$11,'[1]13日_公式練習①-結果表（貼付）'!$1:$1,0)),"")=0,"",IFERROR(INDEX('[1]13日_公式練習①-結果表（貼付）'!$A:$Z,MATCH($B38,'[1]13日_公式練習①-結果表（貼付）'!$B:$B,0),MATCH(P$11,'[1]13日_公式練習①-結果表（貼付）'!$1:$1,0)),""))</f>
        <v/>
      </c>
      <c r="Q38" s="5" t="str">
        <f>IF(P38="","",COUNTIF($P$13:P38,"&lt;&gt;"&amp;""))</f>
        <v/>
      </c>
      <c r="R38" s="5" t="str">
        <f>IFERROR(RANK(Q38,$Q$13:$Q$46,1),"")</f>
        <v/>
      </c>
      <c r="S38" s="5" t="str">
        <f>IF(IFERROR(INDEX('[1]13日_公式練習①-結果表（貼付）'!$A:$Z,MATCH($A38,'[1]13日_公式練習①-結果表（貼付）'!$A:$A,0),MATCH(S$11,'[1]13日_公式練習①-結果表（貼付）'!$1:$1,0)),"")=0,"",IFERROR(INDEX('[1]13日_公式練習①-結果表（貼付）'!$A:$Z,MATCH($A38,'[1]13日_公式練習①-結果表（貼付）'!$A:$A,0),MATCH(S$11,'[1]13日_公式練習①-結果表（貼付）'!$1:$1,0)),""))</f>
        <v/>
      </c>
      <c r="T38" s="4"/>
      <c r="U38" s="4"/>
    </row>
    <row r="39" spans="1:21" ht="12.75" customHeight="1" x14ac:dyDescent="0.15">
      <c r="A39" s="39" t="str">
        <f>IF(OR('[1]13日_公式練習①-結果表（貼付）'!A28="DNF",'[1]13日_公式練習①-結果表（貼付）'!A28="DNS",'[1]13日_公式練習①-結果表（貼付）'!A28="DQ"),'[1]13日_公式練習①-結果表（貼付）'!A28,IF(MAX('[1]13日_公式練習①-結果表（貼付）'!$A:$A)&gt;A38,A38+1,""))</f>
        <v/>
      </c>
      <c r="B39" s="38" t="str">
        <f>IFERROR(INDEX('[1]13日_公式練習①-結果表（貼付）'!A28:$Z$50,MATCH($A39,'[1]13日_公式練習①-結果表（貼付）'!A28:$A$50,0),MATCH('13日_公式練習①-結果表'!B$11,'[1]13日_公式練習①-結果表（貼付）'!$1:$1,0)),"")</f>
        <v/>
      </c>
      <c r="C39" s="37"/>
      <c r="D39" s="36" t="str">
        <f>IFERROR(INDEX('[1]13日_公式練習①-結果表（貼付）'!$A:$Z,MATCH($B39,'[1]13日_公式練習①-結果表（貼付）'!$B:$B,0),MATCH('13日_公式練習①-結果表'!D$11,'[1]13日_公式練習①-結果表（貼付）'!$1:$1,0)),"")</f>
        <v/>
      </c>
      <c r="E39" s="35" t="str">
        <f>IFERROR(INDEX('[1]13日_公式練習①-結果表（貼付）'!$A:$Z,MATCH($B39,'[1]13日_公式練習①-結果表（貼付）'!$B:$B,0),MATCH('13日_公式練習①-結果表'!E$11,'[1]13日_公式練習①-結果表（貼付）'!$1:$1,0)),"")</f>
        <v/>
      </c>
      <c r="F39" s="34" t="str">
        <f>IFERROR(INDEX('[1]13日_公式練習①-結果表（貼付）'!$A:$Z,MATCH($B39,'[1]13日_公式練習①-結果表（貼付）'!$B:$B,0),MATCH('13日_公式練習①-結果表'!F$11,'[1]13日_公式練習①-結果表（貼付）'!$1:$1,0)),"")</f>
        <v/>
      </c>
      <c r="G39" s="33" t="str">
        <f>IFERROR(INDEX('[1]13日_公式練習①-結果表（貼付）'!$A:$Z,MATCH($B39,'[1]13日_公式練習①-結果表（貼付）'!$B:$B,0),MATCH('13日_公式練習①-結果表'!G$11,'[1]13日_公式練習①-結果表（貼付）'!$1:$1,0)),"")</f>
        <v/>
      </c>
      <c r="H39" s="32" t="str">
        <f>IF(A39="DNS","ｽﾀｰﾄ出来ず",IF(A39="DQ","失　格",IFERROR(INDEX('[1]13日_公式練習①-結果表（貼付）'!$A:$Z,MATCH($B39,'[1]13日_公式練習①-結果表（貼付）'!$B:$B,0),MATCH('13日_公式練習①-結果表'!H$11,'[1]13日_公式練習①-結果表（貼付）'!$1:$1,0)),"")))</f>
        <v/>
      </c>
      <c r="I39" s="31" t="str">
        <f>IF(H39&lt;1,"",IF($I$11&gt;H39,"R",""))</f>
        <v/>
      </c>
      <c r="J39" s="30" t="str">
        <f>IF(A39="DNS","",IF(A39="DQ","",IFERROR(INDEX('[1]13日_公式練習①-結果表（貼付）'!$A:$Z,MATCH($B39,'[1]13日_公式練習①-結果表（貼付）'!$B:$B,0),MATCH('13日_公式練習①-結果表'!J$11,'[1]13日_公式練習①-結果表（貼付）'!$1:$1,0)),"")))</f>
        <v/>
      </c>
      <c r="K39" s="30" t="str">
        <f>IF(A39="DNS","",IF(A39="DQ","",IFERROR(INDEX('[1]13日_公式練習①-結果表（貼付）'!$A:$Z,MATCH($B39,'[1]13日_公式練習①-結果表（貼付）'!$B:$B,0),MATCH('13日_公式練習①-結果表'!K$11,'[1]13日_公式練習①-結果表（貼付）'!$1:$1,0)),"")))</f>
        <v/>
      </c>
      <c r="L39" s="29" t="str">
        <f>IF(A39="DNS","",IF(A39="DQ","",IFERROR(INDEX('[1]13日_公式練習①-結果表（貼付）'!$A:$Z,MATCH($B39,'[1]13日_公式練習①-結果表（貼付）'!$B:$B,0),MATCH("In Lap",'[1]13日_公式練習①-結果表（貼付）'!$1:$1,0))&amp;"/"&amp;INDEX('[1]13日_公式練習①-結果表（貼付）'!$A:$Z,MATCH($B39,'[1]13日_公式練習①-結果表（貼付）'!$B:$B,0),MATCH("Laps",'[1]13日_公式練習①-結果表（貼付）'!$1:$1,0)),"")))</f>
        <v/>
      </c>
      <c r="M39" s="6"/>
      <c r="N39" s="4"/>
      <c r="O39" s="4"/>
      <c r="P39" s="5" t="str">
        <f>IF(IFERROR(INDEX('[1]13日_公式練習①-結果表（貼付）'!$A:$Z,MATCH($B39,'[1]13日_公式練習①-結果表（貼付）'!$B:$B,0),MATCH(P$11,'[1]13日_公式練習①-結果表（貼付）'!$1:$1,0)),"")=0,"",IFERROR(INDEX('[1]13日_公式練習①-結果表（貼付）'!$A:$Z,MATCH($B39,'[1]13日_公式練習①-結果表（貼付）'!$B:$B,0),MATCH(P$11,'[1]13日_公式練習①-結果表（貼付）'!$1:$1,0)),""))</f>
        <v/>
      </c>
      <c r="Q39" s="5" t="str">
        <f>IF(P39="","",COUNTIF($P$13:P39,"&lt;&gt;"&amp;""))</f>
        <v/>
      </c>
      <c r="R39" s="5" t="str">
        <f>IFERROR(RANK(Q39,$Q$13:$Q$46,1),"")</f>
        <v/>
      </c>
      <c r="S39" s="5" t="str">
        <f>IF(IFERROR(INDEX('[1]13日_公式練習①-結果表（貼付）'!$A:$Z,MATCH($A39,'[1]13日_公式練習①-結果表（貼付）'!$A:$A,0),MATCH(S$11,'[1]13日_公式練習①-結果表（貼付）'!$1:$1,0)),"")=0,"",IFERROR(INDEX('[1]13日_公式練習①-結果表（貼付）'!$A:$Z,MATCH($A39,'[1]13日_公式練習①-結果表（貼付）'!$A:$A,0),MATCH(S$11,'[1]13日_公式練習①-結果表（貼付）'!$1:$1,0)),""))</f>
        <v/>
      </c>
      <c r="T39" s="4"/>
      <c r="U39" s="4"/>
    </row>
    <row r="40" spans="1:21" ht="12.75" customHeight="1" x14ac:dyDescent="0.15">
      <c r="A40" s="39" t="str">
        <f>IF(OR('[1]13日_公式練習①-結果表（貼付）'!A29="DNF",'[1]13日_公式練習①-結果表（貼付）'!A29="DNS",'[1]13日_公式練習①-結果表（貼付）'!A29="DQ"),'[1]13日_公式練習①-結果表（貼付）'!A29,IF(MAX('[1]13日_公式練習①-結果表（貼付）'!$A:$A)&gt;A39,A39+1,""))</f>
        <v/>
      </c>
      <c r="B40" s="38" t="str">
        <f>IFERROR(INDEX('[1]13日_公式練習①-結果表（貼付）'!A29:$Z$50,MATCH($A40,'[1]13日_公式練習①-結果表（貼付）'!A29:$A$50,0),MATCH('13日_公式練習①-結果表'!B$11,'[1]13日_公式練習①-結果表（貼付）'!$1:$1,0)),"")</f>
        <v/>
      </c>
      <c r="C40" s="37"/>
      <c r="D40" s="36" t="str">
        <f>IFERROR(INDEX('[1]13日_公式練習①-結果表（貼付）'!$A:$Z,MATCH($B40,'[1]13日_公式練習①-結果表（貼付）'!$B:$B,0),MATCH('13日_公式練習①-結果表'!D$11,'[1]13日_公式練習①-結果表（貼付）'!$1:$1,0)),"")</f>
        <v/>
      </c>
      <c r="E40" s="35" t="str">
        <f>IFERROR(INDEX('[1]13日_公式練習①-結果表（貼付）'!$A:$Z,MATCH($B40,'[1]13日_公式練習①-結果表（貼付）'!$B:$B,0),MATCH('13日_公式練習①-結果表'!E$11,'[1]13日_公式練習①-結果表（貼付）'!$1:$1,0)),"")</f>
        <v/>
      </c>
      <c r="F40" s="34" t="str">
        <f>IFERROR(INDEX('[1]13日_公式練習①-結果表（貼付）'!$A:$Z,MATCH($B40,'[1]13日_公式練習①-結果表（貼付）'!$B:$B,0),MATCH('13日_公式練習①-結果表'!F$11,'[1]13日_公式練習①-結果表（貼付）'!$1:$1,0)),"")</f>
        <v/>
      </c>
      <c r="G40" s="33" t="str">
        <f>IFERROR(INDEX('[1]13日_公式練習①-結果表（貼付）'!$A:$Z,MATCH($B40,'[1]13日_公式練習①-結果表（貼付）'!$B:$B,0),MATCH('13日_公式練習①-結果表'!G$11,'[1]13日_公式練習①-結果表（貼付）'!$1:$1,0)),"")</f>
        <v/>
      </c>
      <c r="H40" s="32" t="str">
        <f>IF(A40="DNS","ｽﾀｰﾄ出来ず",IF(A40="DQ","失　格",IFERROR(INDEX('[1]13日_公式練習①-結果表（貼付）'!$A:$Z,MATCH($B40,'[1]13日_公式練習①-結果表（貼付）'!$B:$B,0),MATCH('13日_公式練習①-結果表'!H$11,'[1]13日_公式練習①-結果表（貼付）'!$1:$1,0)),"")))</f>
        <v/>
      </c>
      <c r="I40" s="31" t="str">
        <f>IF(H40&lt;1,"",IF($I$11&gt;H40,"R",""))</f>
        <v/>
      </c>
      <c r="J40" s="30" t="str">
        <f>IF(A40="DNS","",IF(A40="DQ","",IFERROR(INDEX('[1]13日_公式練習①-結果表（貼付）'!$A:$Z,MATCH($B40,'[1]13日_公式練習①-結果表（貼付）'!$B:$B,0),MATCH('13日_公式練習①-結果表'!J$11,'[1]13日_公式練習①-結果表（貼付）'!$1:$1,0)),"")))</f>
        <v/>
      </c>
      <c r="K40" s="30" t="str">
        <f>IF(A40="DNS","",IF(A40="DQ","",IFERROR(INDEX('[1]13日_公式練習①-結果表（貼付）'!$A:$Z,MATCH($B40,'[1]13日_公式練習①-結果表（貼付）'!$B:$B,0),MATCH('13日_公式練習①-結果表'!K$11,'[1]13日_公式練習①-結果表（貼付）'!$1:$1,0)),"")))</f>
        <v/>
      </c>
      <c r="L40" s="29" t="str">
        <f>IF(A40="DNS","",IF(A40="DQ","",IFERROR(INDEX('[1]13日_公式練習①-結果表（貼付）'!$A:$Z,MATCH($B40,'[1]13日_公式練習①-結果表（貼付）'!$B:$B,0),MATCH("In Lap",'[1]13日_公式練習①-結果表（貼付）'!$1:$1,0))&amp;"/"&amp;INDEX('[1]13日_公式練習①-結果表（貼付）'!$A:$Z,MATCH($B40,'[1]13日_公式練習①-結果表（貼付）'!$B:$B,0),MATCH("Laps",'[1]13日_公式練習①-結果表（貼付）'!$1:$1,0)),"")))</f>
        <v/>
      </c>
      <c r="M40" s="6"/>
      <c r="N40" s="4"/>
      <c r="O40" s="4"/>
      <c r="P40" s="5" t="str">
        <f>IF(IFERROR(INDEX('[1]13日_公式練習①-結果表（貼付）'!$A:$Z,MATCH($B40,'[1]13日_公式練習①-結果表（貼付）'!$B:$B,0),MATCH(P$11,'[1]13日_公式練習①-結果表（貼付）'!$1:$1,0)),"")=0,"",IFERROR(INDEX('[1]13日_公式練習①-結果表（貼付）'!$A:$Z,MATCH($B40,'[1]13日_公式練習①-結果表（貼付）'!$B:$B,0),MATCH(P$11,'[1]13日_公式練習①-結果表（貼付）'!$1:$1,0)),""))</f>
        <v/>
      </c>
      <c r="Q40" s="5" t="str">
        <f>IF(P40="","",COUNTIF($P$13:P40,"&lt;&gt;"&amp;""))</f>
        <v/>
      </c>
      <c r="R40" s="5" t="str">
        <f>IFERROR(RANK(Q40,$Q$13:$Q$46,1),"")</f>
        <v/>
      </c>
      <c r="S40" s="5" t="str">
        <f>IF(IFERROR(INDEX('[1]13日_公式練習①-結果表（貼付）'!$A:$Z,MATCH($A40,'[1]13日_公式練習①-結果表（貼付）'!$A:$A,0),MATCH(S$11,'[1]13日_公式練習①-結果表（貼付）'!$1:$1,0)),"")=0,"",IFERROR(INDEX('[1]13日_公式練習①-結果表（貼付）'!$A:$Z,MATCH($A40,'[1]13日_公式練習①-結果表（貼付）'!$A:$A,0),MATCH(S$11,'[1]13日_公式練習①-結果表（貼付）'!$1:$1,0)),""))</f>
        <v/>
      </c>
      <c r="T40" s="4"/>
      <c r="U40" s="4"/>
    </row>
    <row r="41" spans="1:21" ht="12.75" customHeight="1" x14ac:dyDescent="0.15">
      <c r="A41" s="39" t="str">
        <f>IF(OR('[1]13日_公式練習①-結果表（貼付）'!A30="DNF",'[1]13日_公式練習①-結果表（貼付）'!A30="DNS",'[1]13日_公式練習①-結果表（貼付）'!A30="DQ"),'[1]13日_公式練習①-結果表（貼付）'!A30,IF(MAX('[1]13日_公式練習①-結果表（貼付）'!$A:$A)&gt;A40,A40+1,""))</f>
        <v/>
      </c>
      <c r="B41" s="38" t="str">
        <f>IFERROR(INDEX('[1]13日_公式練習①-結果表（貼付）'!A30:$Z$50,MATCH($A41,'[1]13日_公式練習①-結果表（貼付）'!A30:$A$50,0),MATCH('13日_公式練習①-結果表'!B$11,'[1]13日_公式練習①-結果表（貼付）'!$1:$1,0)),"")</f>
        <v/>
      </c>
      <c r="C41" s="37"/>
      <c r="D41" s="36" t="str">
        <f>IFERROR(INDEX('[1]13日_公式練習①-結果表（貼付）'!$A:$Z,MATCH($B41,'[1]13日_公式練習①-結果表（貼付）'!$B:$B,0),MATCH('13日_公式練習①-結果表'!D$11,'[1]13日_公式練習①-結果表（貼付）'!$1:$1,0)),"")</f>
        <v/>
      </c>
      <c r="E41" s="35" t="str">
        <f>IFERROR(INDEX('[1]13日_公式練習①-結果表（貼付）'!$A:$Z,MATCH($B41,'[1]13日_公式練習①-結果表（貼付）'!$B:$B,0),MATCH('13日_公式練習①-結果表'!E$11,'[1]13日_公式練習①-結果表（貼付）'!$1:$1,0)),"")</f>
        <v/>
      </c>
      <c r="F41" s="34" t="str">
        <f>IFERROR(INDEX('[1]13日_公式練習①-結果表（貼付）'!$A:$Z,MATCH($B41,'[1]13日_公式練習①-結果表（貼付）'!$B:$B,0),MATCH('13日_公式練習①-結果表'!F$11,'[1]13日_公式練習①-結果表（貼付）'!$1:$1,0)),"")</f>
        <v/>
      </c>
      <c r="G41" s="33" t="str">
        <f>IFERROR(INDEX('[1]13日_公式練習①-結果表（貼付）'!$A:$Z,MATCH($B41,'[1]13日_公式練習①-結果表（貼付）'!$B:$B,0),MATCH('13日_公式練習①-結果表'!G$11,'[1]13日_公式練習①-結果表（貼付）'!$1:$1,0)),"")</f>
        <v/>
      </c>
      <c r="H41" s="32" t="str">
        <f>IF(A41="DNS","ｽﾀｰﾄ出来ず",IF(A41="DQ","失　格",IFERROR(INDEX('[1]13日_公式練習①-結果表（貼付）'!$A:$Z,MATCH($B41,'[1]13日_公式練習①-結果表（貼付）'!$B:$B,0),MATCH('13日_公式練習①-結果表'!H$11,'[1]13日_公式練習①-結果表（貼付）'!$1:$1,0)),"")))</f>
        <v/>
      </c>
      <c r="I41" s="31" t="str">
        <f>IF(H41&lt;1,"",IF($I$11&gt;H41,"R",""))</f>
        <v/>
      </c>
      <c r="J41" s="30" t="str">
        <f>IF(A41="DNS","",IF(A41="DQ","",IFERROR(INDEX('[1]13日_公式練習①-結果表（貼付）'!$A:$Z,MATCH($B41,'[1]13日_公式練習①-結果表（貼付）'!$B:$B,0),MATCH('13日_公式練習①-結果表'!J$11,'[1]13日_公式練習①-結果表（貼付）'!$1:$1,0)),"")))</f>
        <v/>
      </c>
      <c r="K41" s="30" t="str">
        <f>IF(A41="DNS","",IF(A41="DQ","",IFERROR(INDEX('[1]13日_公式練習①-結果表（貼付）'!$A:$Z,MATCH($B41,'[1]13日_公式練習①-結果表（貼付）'!$B:$B,0),MATCH('13日_公式練習①-結果表'!K$11,'[1]13日_公式練習①-結果表（貼付）'!$1:$1,0)),"")))</f>
        <v/>
      </c>
      <c r="L41" s="29" t="str">
        <f>IF(A41="DNS","",IF(A41="DQ","",IFERROR(INDEX('[1]13日_公式練習①-結果表（貼付）'!$A:$Z,MATCH($B41,'[1]13日_公式練習①-結果表（貼付）'!$B:$B,0),MATCH("In Lap",'[1]13日_公式練習①-結果表（貼付）'!$1:$1,0))&amp;"/"&amp;INDEX('[1]13日_公式練習①-結果表（貼付）'!$A:$Z,MATCH($B41,'[1]13日_公式練習①-結果表（貼付）'!$B:$B,0),MATCH("Laps",'[1]13日_公式練習①-結果表（貼付）'!$1:$1,0)),"")))</f>
        <v/>
      </c>
      <c r="M41" s="6"/>
      <c r="N41" s="4"/>
      <c r="O41" s="4"/>
      <c r="P41" s="5" t="str">
        <f>IF(IFERROR(INDEX('[1]13日_公式練習①-結果表（貼付）'!$A:$Z,MATCH($B41,'[1]13日_公式練習①-結果表（貼付）'!$B:$B,0),MATCH(P$11,'[1]13日_公式練習①-結果表（貼付）'!$1:$1,0)),"")=0,"",IFERROR(INDEX('[1]13日_公式練習①-結果表（貼付）'!$A:$Z,MATCH($B41,'[1]13日_公式練習①-結果表（貼付）'!$B:$B,0),MATCH(P$11,'[1]13日_公式練習①-結果表（貼付）'!$1:$1,0)),""))</f>
        <v/>
      </c>
      <c r="Q41" s="5" t="str">
        <f>IF(P41="","",COUNTIF($P$13:P41,"&lt;&gt;"&amp;""))</f>
        <v/>
      </c>
      <c r="R41" s="5" t="str">
        <f>IFERROR(RANK(Q41,$Q$13:$Q$46,1),"")</f>
        <v/>
      </c>
      <c r="S41" s="5" t="str">
        <f>IF(IFERROR(INDEX('[1]13日_公式練習①-結果表（貼付）'!$A:$Z,MATCH($A41,'[1]13日_公式練習①-結果表（貼付）'!$A:$A,0),MATCH(S$11,'[1]13日_公式練習①-結果表（貼付）'!$1:$1,0)),"")=0,"",IFERROR(INDEX('[1]13日_公式練習①-結果表（貼付）'!$A:$Z,MATCH($A41,'[1]13日_公式練習①-結果表（貼付）'!$A:$A,0),MATCH(S$11,'[1]13日_公式練習①-結果表（貼付）'!$1:$1,0)),""))</f>
        <v/>
      </c>
      <c r="T41" s="4"/>
      <c r="U41" s="4"/>
    </row>
    <row r="42" spans="1:21" ht="12.75" customHeight="1" x14ac:dyDescent="0.15">
      <c r="A42" s="39" t="str">
        <f>IF(OR('[1]13日_公式練習①-結果表（貼付）'!A31="DNF",'[1]13日_公式練習①-結果表（貼付）'!A31="DNS",'[1]13日_公式練習①-結果表（貼付）'!A31="DQ"),'[1]13日_公式練習①-結果表（貼付）'!A31,IF(MAX('[1]13日_公式練習①-結果表（貼付）'!$A:$A)&gt;A41,A41+1,""))</f>
        <v/>
      </c>
      <c r="B42" s="38" t="str">
        <f>IFERROR(INDEX('[1]13日_公式練習①-結果表（貼付）'!A31:$Z$50,MATCH($A42,'[1]13日_公式練習①-結果表（貼付）'!A31:$A$50,0),MATCH('13日_公式練習①-結果表'!B$11,'[1]13日_公式練習①-結果表（貼付）'!$1:$1,0)),"")</f>
        <v/>
      </c>
      <c r="C42" s="37"/>
      <c r="D42" s="36" t="str">
        <f>IFERROR(INDEX('[1]13日_公式練習①-結果表（貼付）'!$A:$Z,MATCH($B42,'[1]13日_公式練習①-結果表（貼付）'!$B:$B,0),MATCH('13日_公式練習①-結果表'!D$11,'[1]13日_公式練習①-結果表（貼付）'!$1:$1,0)),"")</f>
        <v/>
      </c>
      <c r="E42" s="35" t="str">
        <f>IFERROR(INDEX('[1]13日_公式練習①-結果表（貼付）'!$A:$Z,MATCH($B42,'[1]13日_公式練習①-結果表（貼付）'!$B:$B,0),MATCH('13日_公式練習①-結果表'!E$11,'[1]13日_公式練習①-結果表（貼付）'!$1:$1,0)),"")</f>
        <v/>
      </c>
      <c r="F42" s="34" t="str">
        <f>IFERROR(INDEX('[1]13日_公式練習①-結果表（貼付）'!$A:$Z,MATCH($B42,'[1]13日_公式練習①-結果表（貼付）'!$B:$B,0),MATCH('13日_公式練習①-結果表'!F$11,'[1]13日_公式練習①-結果表（貼付）'!$1:$1,0)),"")</f>
        <v/>
      </c>
      <c r="G42" s="33" t="str">
        <f>IFERROR(INDEX('[1]13日_公式練習①-結果表（貼付）'!$A:$Z,MATCH($B42,'[1]13日_公式練習①-結果表（貼付）'!$B:$B,0),MATCH('13日_公式練習①-結果表'!G$11,'[1]13日_公式練習①-結果表（貼付）'!$1:$1,0)),"")</f>
        <v/>
      </c>
      <c r="H42" s="32" t="str">
        <f>IF(A42="DNS","ｽﾀｰﾄ出来ず",IF(A42="DQ","失　格",IFERROR(INDEX('[1]13日_公式練習①-結果表（貼付）'!$A:$Z,MATCH($B42,'[1]13日_公式練習①-結果表（貼付）'!$B:$B,0),MATCH('13日_公式練習①-結果表'!H$11,'[1]13日_公式練習①-結果表（貼付）'!$1:$1,0)),"")))</f>
        <v/>
      </c>
      <c r="I42" s="31" t="str">
        <f>IF(H42&lt;1,"",IF($I$11&gt;H42,"R",""))</f>
        <v/>
      </c>
      <c r="J42" s="30" t="str">
        <f>IF(A42="DNS","",IF(A42="DQ","",IFERROR(INDEX('[1]13日_公式練習①-結果表（貼付）'!$A:$Z,MATCH($B42,'[1]13日_公式練習①-結果表（貼付）'!$B:$B,0),MATCH('13日_公式練習①-結果表'!J$11,'[1]13日_公式練習①-結果表（貼付）'!$1:$1,0)),"")))</f>
        <v/>
      </c>
      <c r="K42" s="30" t="str">
        <f>IF(A42="DNS","",IF(A42="DQ","",IFERROR(INDEX('[1]13日_公式練習①-結果表（貼付）'!$A:$Z,MATCH($B42,'[1]13日_公式練習①-結果表（貼付）'!$B:$B,0),MATCH('13日_公式練習①-結果表'!K$11,'[1]13日_公式練習①-結果表（貼付）'!$1:$1,0)),"")))</f>
        <v/>
      </c>
      <c r="L42" s="29" t="str">
        <f>IF(A42="DNS","",IF(A42="DQ","",IFERROR(INDEX('[1]13日_公式練習①-結果表（貼付）'!$A:$Z,MATCH($B42,'[1]13日_公式練習①-結果表（貼付）'!$B:$B,0),MATCH("In Lap",'[1]13日_公式練習①-結果表（貼付）'!$1:$1,0))&amp;"/"&amp;INDEX('[1]13日_公式練習①-結果表（貼付）'!$A:$Z,MATCH($B42,'[1]13日_公式練習①-結果表（貼付）'!$B:$B,0),MATCH("Laps",'[1]13日_公式練習①-結果表（貼付）'!$1:$1,0)),"")))</f>
        <v/>
      </c>
      <c r="M42" s="6"/>
      <c r="N42" s="4"/>
      <c r="O42" s="4"/>
      <c r="P42" s="5" t="str">
        <f>IF(IFERROR(INDEX('[1]13日_公式練習①-結果表（貼付）'!$A:$Z,MATCH($B42,'[1]13日_公式練習①-結果表（貼付）'!$B:$B,0),MATCH(P$11,'[1]13日_公式練習①-結果表（貼付）'!$1:$1,0)),"")=0,"",IFERROR(INDEX('[1]13日_公式練習①-結果表（貼付）'!$A:$Z,MATCH($B42,'[1]13日_公式練習①-結果表（貼付）'!$B:$B,0),MATCH(P$11,'[1]13日_公式練習①-結果表（貼付）'!$1:$1,0)),""))</f>
        <v/>
      </c>
      <c r="Q42" s="5" t="str">
        <f>IF(P42="","",COUNTIF($P$13:P42,"&lt;&gt;"&amp;""))</f>
        <v/>
      </c>
      <c r="R42" s="5" t="str">
        <f>IFERROR(RANK(Q42,$Q$13:$Q$46,1),"")</f>
        <v/>
      </c>
      <c r="S42" s="5" t="str">
        <f>IF(IFERROR(INDEX('[1]13日_公式練習①-結果表（貼付）'!$A:$Z,MATCH($A42,'[1]13日_公式練習①-結果表（貼付）'!$A:$A,0),MATCH(S$11,'[1]13日_公式練習①-結果表（貼付）'!$1:$1,0)),"")=0,"",IFERROR(INDEX('[1]13日_公式練習①-結果表（貼付）'!$A:$Z,MATCH($A42,'[1]13日_公式練習①-結果表（貼付）'!$A:$A,0),MATCH(S$11,'[1]13日_公式練習①-結果表（貼付）'!$1:$1,0)),""))</f>
        <v/>
      </c>
      <c r="T42" s="4"/>
      <c r="U42" s="4"/>
    </row>
    <row r="43" spans="1:21" ht="12.75" customHeight="1" x14ac:dyDescent="0.15">
      <c r="A43" s="39" t="str">
        <f>IF(OR('[1]13日_公式練習①-結果表（貼付）'!A32="DNF",'[1]13日_公式練習①-結果表（貼付）'!A32="DNS",'[1]13日_公式練習①-結果表（貼付）'!A32="DQ"),'[1]13日_公式練習①-結果表（貼付）'!A32,IF(MAX('[1]13日_公式練習①-結果表（貼付）'!$A:$A)&gt;A42,A42+1,""))</f>
        <v/>
      </c>
      <c r="B43" s="38" t="str">
        <f>IFERROR(INDEX('[1]13日_公式練習①-結果表（貼付）'!A32:$Z$50,MATCH($A43,'[1]13日_公式練習①-結果表（貼付）'!A32:$A$50,0),MATCH('13日_公式練習①-結果表'!B$11,'[1]13日_公式練習①-結果表（貼付）'!$1:$1,0)),"")</f>
        <v/>
      </c>
      <c r="C43" s="37"/>
      <c r="D43" s="36" t="str">
        <f>IFERROR(INDEX('[1]13日_公式練習①-結果表（貼付）'!$A:$Z,MATCH($B43,'[1]13日_公式練習①-結果表（貼付）'!$B:$B,0),MATCH('13日_公式練習①-結果表'!D$11,'[1]13日_公式練習①-結果表（貼付）'!$1:$1,0)),"")</f>
        <v/>
      </c>
      <c r="E43" s="35" t="str">
        <f>IFERROR(INDEX('[1]13日_公式練習①-結果表（貼付）'!$A:$Z,MATCH($B43,'[1]13日_公式練習①-結果表（貼付）'!$B:$B,0),MATCH('13日_公式練習①-結果表'!E$11,'[1]13日_公式練習①-結果表（貼付）'!$1:$1,0)),"")</f>
        <v/>
      </c>
      <c r="F43" s="34" t="str">
        <f>IFERROR(INDEX('[1]13日_公式練習①-結果表（貼付）'!$A:$Z,MATCH($B43,'[1]13日_公式練習①-結果表（貼付）'!$B:$B,0),MATCH('13日_公式練習①-結果表'!F$11,'[1]13日_公式練習①-結果表（貼付）'!$1:$1,0)),"")</f>
        <v/>
      </c>
      <c r="G43" s="33" t="str">
        <f>IFERROR(INDEX('[1]13日_公式練習①-結果表（貼付）'!$A:$Z,MATCH($B43,'[1]13日_公式練習①-結果表（貼付）'!$B:$B,0),MATCH('13日_公式練習①-結果表'!G$11,'[1]13日_公式練習①-結果表（貼付）'!$1:$1,0)),"")</f>
        <v/>
      </c>
      <c r="H43" s="32" t="str">
        <f>IF(A43="DNS","ｽﾀｰﾄ出来ず",IF(A43="DQ","失　格",IFERROR(INDEX('[1]13日_公式練習①-結果表（貼付）'!$A:$Z,MATCH($B43,'[1]13日_公式練習①-結果表（貼付）'!$B:$B,0),MATCH('13日_公式練習①-結果表'!H$11,'[1]13日_公式練習①-結果表（貼付）'!$1:$1,0)),"")))</f>
        <v/>
      </c>
      <c r="I43" s="31" t="str">
        <f>IF(H43&lt;1,"",IF($I$11&gt;H43,"R",""))</f>
        <v/>
      </c>
      <c r="J43" s="30" t="str">
        <f>IF(A43="DNS","",IF(A43="DQ","",IFERROR(INDEX('[1]13日_公式練習①-結果表（貼付）'!$A:$Z,MATCH($B43,'[1]13日_公式練習①-結果表（貼付）'!$B:$B,0),MATCH('13日_公式練習①-結果表'!J$11,'[1]13日_公式練習①-結果表（貼付）'!$1:$1,0)),"")))</f>
        <v/>
      </c>
      <c r="K43" s="30" t="str">
        <f>IF(A43="DNS","",IF(A43="DQ","",IFERROR(INDEX('[1]13日_公式練習①-結果表（貼付）'!$A:$Z,MATCH($B43,'[1]13日_公式練習①-結果表（貼付）'!$B:$B,0),MATCH('13日_公式練習①-結果表'!K$11,'[1]13日_公式練習①-結果表（貼付）'!$1:$1,0)),"")))</f>
        <v/>
      </c>
      <c r="L43" s="29" t="str">
        <f>IF(A43="DNS","",IF(A43="DQ","",IFERROR(INDEX('[1]13日_公式練習①-結果表（貼付）'!$A:$Z,MATCH($B43,'[1]13日_公式練習①-結果表（貼付）'!$B:$B,0),MATCH("In Lap",'[1]13日_公式練習①-結果表（貼付）'!$1:$1,0))&amp;"/"&amp;INDEX('[1]13日_公式練習①-結果表（貼付）'!$A:$Z,MATCH($B43,'[1]13日_公式練習①-結果表（貼付）'!$B:$B,0),MATCH("Laps",'[1]13日_公式練習①-結果表（貼付）'!$1:$1,0)),"")))</f>
        <v/>
      </c>
      <c r="M43" s="6"/>
      <c r="N43" s="4"/>
      <c r="O43" s="4"/>
      <c r="P43" s="5" t="str">
        <f>IF(IFERROR(INDEX('[1]13日_公式練習①-結果表（貼付）'!$A:$Z,MATCH($B43,'[1]13日_公式練習①-結果表（貼付）'!$B:$B,0),MATCH(P$11,'[1]13日_公式練習①-結果表（貼付）'!$1:$1,0)),"")=0,"",IFERROR(INDEX('[1]13日_公式練習①-結果表（貼付）'!$A:$Z,MATCH($B43,'[1]13日_公式練習①-結果表（貼付）'!$B:$B,0),MATCH(P$11,'[1]13日_公式練習①-結果表（貼付）'!$1:$1,0)),""))</f>
        <v/>
      </c>
      <c r="Q43" s="5" t="str">
        <f>IF(P43="","",COUNTIF($P$13:P43,"&lt;&gt;"&amp;""))</f>
        <v/>
      </c>
      <c r="R43" s="5" t="str">
        <f>IFERROR(RANK(Q43,$Q$13:$Q$46,1),"")</f>
        <v/>
      </c>
      <c r="S43" s="5" t="str">
        <f>IF(IFERROR(INDEX('[1]13日_公式練習①-結果表（貼付）'!$A:$Z,MATCH($A43,'[1]13日_公式練習①-結果表（貼付）'!$A:$A,0),MATCH(S$11,'[1]13日_公式練習①-結果表（貼付）'!$1:$1,0)),"")=0,"",IFERROR(INDEX('[1]13日_公式練習①-結果表（貼付）'!$A:$Z,MATCH($A43,'[1]13日_公式練習①-結果表（貼付）'!$A:$A,0),MATCH(S$11,'[1]13日_公式練習①-結果表（貼付）'!$1:$1,0)),""))</f>
        <v/>
      </c>
      <c r="T43" s="4"/>
      <c r="U43" s="4"/>
    </row>
    <row r="44" spans="1:21" ht="12.75" customHeight="1" x14ac:dyDescent="0.15">
      <c r="A44" s="39" t="str">
        <f>IF(OR('[1]13日_公式練習①-結果表（貼付）'!A33="DNF",'[1]13日_公式練習①-結果表（貼付）'!A33="DNS",'[1]13日_公式練習①-結果表（貼付）'!A33="DQ"),'[1]13日_公式練習①-結果表（貼付）'!A33,IF(MAX('[1]13日_公式練習①-結果表（貼付）'!$A:$A)&gt;A43,A43+1,""))</f>
        <v/>
      </c>
      <c r="B44" s="38" t="str">
        <f>IFERROR(INDEX('[1]13日_公式練習①-結果表（貼付）'!A33:$Z$50,MATCH($A44,'[1]13日_公式練習①-結果表（貼付）'!A33:$A$50,0),MATCH('13日_公式練習①-結果表'!B$11,'[1]13日_公式練習①-結果表（貼付）'!$1:$1,0)),"")</f>
        <v/>
      </c>
      <c r="C44" s="37"/>
      <c r="D44" s="36" t="str">
        <f>IFERROR(INDEX('[1]13日_公式練習①-結果表（貼付）'!$A:$Z,MATCH($B44,'[1]13日_公式練習①-結果表（貼付）'!$B:$B,0),MATCH('13日_公式練習①-結果表'!D$11,'[1]13日_公式練習①-結果表（貼付）'!$1:$1,0)),"")</f>
        <v/>
      </c>
      <c r="E44" s="35" t="str">
        <f>IFERROR(INDEX('[1]13日_公式練習①-結果表（貼付）'!$A:$Z,MATCH($B44,'[1]13日_公式練習①-結果表（貼付）'!$B:$B,0),MATCH('13日_公式練習①-結果表'!E$11,'[1]13日_公式練習①-結果表（貼付）'!$1:$1,0)),"")</f>
        <v/>
      </c>
      <c r="F44" s="34" t="str">
        <f>IFERROR(INDEX('[1]13日_公式練習①-結果表（貼付）'!$A:$Z,MATCH($B44,'[1]13日_公式練習①-結果表（貼付）'!$B:$B,0),MATCH('13日_公式練習①-結果表'!F$11,'[1]13日_公式練習①-結果表（貼付）'!$1:$1,0)),"")</f>
        <v/>
      </c>
      <c r="G44" s="33" t="str">
        <f>IFERROR(INDEX('[1]13日_公式練習①-結果表（貼付）'!$A:$Z,MATCH($B44,'[1]13日_公式練習①-結果表（貼付）'!$B:$B,0),MATCH('13日_公式練習①-結果表'!G$11,'[1]13日_公式練習①-結果表（貼付）'!$1:$1,0)),"")</f>
        <v/>
      </c>
      <c r="H44" s="32" t="str">
        <f>IF(A44="DNS","ｽﾀｰﾄ出来ず",IF(A44="DQ","失　格",IFERROR(INDEX('[1]13日_公式練習①-結果表（貼付）'!$A:$Z,MATCH($B44,'[1]13日_公式練習①-結果表（貼付）'!$B:$B,0),MATCH('13日_公式練習①-結果表'!H$11,'[1]13日_公式練習①-結果表（貼付）'!$1:$1,0)),"")))</f>
        <v/>
      </c>
      <c r="I44" s="31" t="str">
        <f>IF(H44&lt;1,"",IF($I$11&gt;H44,"R",""))</f>
        <v/>
      </c>
      <c r="J44" s="30" t="str">
        <f>IF(A44="DNS","",IF(A44="DQ","",IFERROR(INDEX('[1]13日_公式練習①-結果表（貼付）'!$A:$Z,MATCH($B44,'[1]13日_公式練習①-結果表（貼付）'!$B:$B,0),MATCH('13日_公式練習①-結果表'!J$11,'[1]13日_公式練習①-結果表（貼付）'!$1:$1,0)),"")))</f>
        <v/>
      </c>
      <c r="K44" s="30" t="str">
        <f>IF(A44="DNS","",IF(A44="DQ","",IFERROR(INDEX('[1]13日_公式練習①-結果表（貼付）'!$A:$Z,MATCH($B44,'[1]13日_公式練習①-結果表（貼付）'!$B:$B,0),MATCH('13日_公式練習①-結果表'!K$11,'[1]13日_公式練習①-結果表（貼付）'!$1:$1,0)),"")))</f>
        <v/>
      </c>
      <c r="L44" s="29" t="str">
        <f>IF(A44="DNS","",IF(A44="DQ","",IFERROR(INDEX('[1]13日_公式練習①-結果表（貼付）'!$A:$Z,MATCH($B44,'[1]13日_公式練習①-結果表（貼付）'!$B:$B,0),MATCH("In Lap",'[1]13日_公式練習①-結果表（貼付）'!$1:$1,0))&amp;"/"&amp;INDEX('[1]13日_公式練習①-結果表（貼付）'!$A:$Z,MATCH($B44,'[1]13日_公式練習①-結果表（貼付）'!$B:$B,0),MATCH("Laps",'[1]13日_公式練習①-結果表（貼付）'!$1:$1,0)),"")))</f>
        <v/>
      </c>
      <c r="M44" s="6"/>
      <c r="N44" s="4"/>
      <c r="O44" s="4"/>
      <c r="P44" s="5" t="str">
        <f>IF(IFERROR(INDEX('[1]13日_公式練習①-結果表（貼付）'!$A:$Z,MATCH($B44,'[1]13日_公式練習①-結果表（貼付）'!$B:$B,0),MATCH(P$11,'[1]13日_公式練習①-結果表（貼付）'!$1:$1,0)),"")=0,"",IFERROR(INDEX('[1]13日_公式練習①-結果表（貼付）'!$A:$Z,MATCH($B44,'[1]13日_公式練習①-結果表（貼付）'!$B:$B,0),MATCH(P$11,'[1]13日_公式練習①-結果表（貼付）'!$1:$1,0)),""))</f>
        <v/>
      </c>
      <c r="Q44" s="5" t="str">
        <f>IF(P44="","",COUNTIF($P$13:P44,"&lt;&gt;"&amp;""))</f>
        <v/>
      </c>
      <c r="R44" s="5" t="str">
        <f>IFERROR(RANK(Q44,$Q$13:$Q$46,1),"")</f>
        <v/>
      </c>
      <c r="S44" s="5" t="str">
        <f>IF(IFERROR(INDEX('[1]13日_公式練習①-結果表（貼付）'!$A:$Z,MATCH($A44,'[1]13日_公式練習①-結果表（貼付）'!$A:$A,0),MATCH(S$11,'[1]13日_公式練習①-結果表（貼付）'!$1:$1,0)),"")=0,"",IFERROR(INDEX('[1]13日_公式練習①-結果表（貼付）'!$A:$Z,MATCH($A44,'[1]13日_公式練習①-結果表（貼付）'!$A:$A,0),MATCH(S$11,'[1]13日_公式練習①-結果表（貼付）'!$1:$1,0)),""))</f>
        <v/>
      </c>
      <c r="T44" s="4"/>
      <c r="U44" s="4"/>
    </row>
    <row r="45" spans="1:21" ht="12.75" customHeight="1" x14ac:dyDescent="0.15">
      <c r="A45" s="39" t="str">
        <f>IF(OR('[1]13日_公式練習①-結果表（貼付）'!A34="DNF",'[1]13日_公式練習①-結果表（貼付）'!A34="DNS",'[1]13日_公式練習①-結果表（貼付）'!A34="DQ"),'[1]13日_公式練習①-結果表（貼付）'!A34,IF(MAX('[1]13日_公式練習①-結果表（貼付）'!$A:$A)&gt;A44,A44+1,""))</f>
        <v/>
      </c>
      <c r="B45" s="38" t="str">
        <f>IFERROR(INDEX('[1]13日_公式練習①-結果表（貼付）'!A34:$Z$50,MATCH($A45,'[1]13日_公式練習①-結果表（貼付）'!A34:$A$50,0),MATCH('13日_公式練習①-結果表'!B$11,'[1]13日_公式練習①-結果表（貼付）'!$1:$1,0)),"")</f>
        <v/>
      </c>
      <c r="C45" s="37"/>
      <c r="D45" s="36" t="str">
        <f>IFERROR(INDEX('[1]13日_公式練習①-結果表（貼付）'!$A:$Z,MATCH($B45,'[1]13日_公式練習①-結果表（貼付）'!$B:$B,0),MATCH('13日_公式練習①-結果表'!D$11,'[1]13日_公式練習①-結果表（貼付）'!$1:$1,0)),"")</f>
        <v/>
      </c>
      <c r="E45" s="35" t="str">
        <f>IFERROR(INDEX('[1]13日_公式練習①-結果表（貼付）'!$A:$Z,MATCH($B45,'[1]13日_公式練習①-結果表（貼付）'!$B:$B,0),MATCH('13日_公式練習①-結果表'!E$11,'[1]13日_公式練習①-結果表（貼付）'!$1:$1,0)),"")</f>
        <v/>
      </c>
      <c r="F45" s="34" t="str">
        <f>IFERROR(INDEX('[1]13日_公式練習①-結果表（貼付）'!$A:$Z,MATCH($B45,'[1]13日_公式練習①-結果表（貼付）'!$B:$B,0),MATCH('13日_公式練習①-結果表'!F$11,'[1]13日_公式練習①-結果表（貼付）'!$1:$1,0)),"")</f>
        <v/>
      </c>
      <c r="G45" s="33" t="str">
        <f>IFERROR(INDEX('[1]13日_公式練習①-結果表（貼付）'!$A:$Z,MATCH($B45,'[1]13日_公式練習①-結果表（貼付）'!$B:$B,0),MATCH('13日_公式練習①-結果表'!G$11,'[1]13日_公式練習①-結果表（貼付）'!$1:$1,0)),"")</f>
        <v/>
      </c>
      <c r="H45" s="32" t="str">
        <f>IF(A45="DNS","ｽﾀｰﾄ出来ず",IF(A45="DQ","失　格",IFERROR(INDEX('[1]13日_公式練習①-結果表（貼付）'!$A:$Z,MATCH($B45,'[1]13日_公式練習①-結果表（貼付）'!$B:$B,0),MATCH('13日_公式練習①-結果表'!H$11,'[1]13日_公式練習①-結果表（貼付）'!$1:$1,0)),"")))</f>
        <v/>
      </c>
      <c r="I45" s="31" t="str">
        <f>IF(H45&lt;1,"",IF($I$11&gt;H45,"R",""))</f>
        <v/>
      </c>
      <c r="J45" s="30" t="str">
        <f>IF(A45="DNS","",IF(A45="DQ","",IFERROR(INDEX('[1]13日_公式練習①-結果表（貼付）'!$A:$Z,MATCH($B45,'[1]13日_公式練習①-結果表（貼付）'!$B:$B,0),MATCH('13日_公式練習①-結果表'!J$11,'[1]13日_公式練習①-結果表（貼付）'!$1:$1,0)),"")))</f>
        <v/>
      </c>
      <c r="K45" s="30" t="str">
        <f>IF(A45="DNS","",IF(A45="DQ","",IFERROR(INDEX('[1]13日_公式練習①-結果表（貼付）'!$A:$Z,MATCH($B45,'[1]13日_公式練習①-結果表（貼付）'!$B:$B,0),MATCH('13日_公式練習①-結果表'!K$11,'[1]13日_公式練習①-結果表（貼付）'!$1:$1,0)),"")))</f>
        <v/>
      </c>
      <c r="L45" s="29" t="str">
        <f>IF(A45="DNS","",IF(A45="DQ","",IFERROR(INDEX('[1]13日_公式練習①-結果表（貼付）'!$A:$Z,MATCH($B45,'[1]13日_公式練習①-結果表（貼付）'!$B:$B,0),MATCH("In Lap",'[1]13日_公式練習①-結果表（貼付）'!$1:$1,0))&amp;"/"&amp;INDEX('[1]13日_公式練習①-結果表（貼付）'!$A:$Z,MATCH($B45,'[1]13日_公式練習①-結果表（貼付）'!$B:$B,0),MATCH("Laps",'[1]13日_公式練習①-結果表（貼付）'!$1:$1,0)),"")))</f>
        <v/>
      </c>
      <c r="M45" s="6"/>
      <c r="N45" s="4"/>
      <c r="O45" s="4"/>
      <c r="P45" s="5" t="str">
        <f>IF(IFERROR(INDEX('[1]13日_公式練習①-結果表（貼付）'!$A:$Z,MATCH($B45,'[1]13日_公式練習①-結果表（貼付）'!$B:$B,0),MATCH(P$11,'[1]13日_公式練習①-結果表（貼付）'!$1:$1,0)),"")=0,"",IFERROR(INDEX('[1]13日_公式練習①-結果表（貼付）'!$A:$Z,MATCH($B45,'[1]13日_公式練習①-結果表（貼付）'!$B:$B,0),MATCH(P$11,'[1]13日_公式練習①-結果表（貼付）'!$1:$1,0)),""))</f>
        <v/>
      </c>
      <c r="Q45" s="5" t="str">
        <f>IF(P45="","",COUNTIF($P$13:P45,"&lt;&gt;"&amp;""))</f>
        <v/>
      </c>
      <c r="R45" s="5" t="str">
        <f>IFERROR(RANK(Q45,$Q$13:$Q$46,1),"")</f>
        <v/>
      </c>
      <c r="S45" s="5" t="str">
        <f>IF(IFERROR(INDEX('[1]13日_公式練習①-結果表（貼付）'!$A:$Z,MATCH($A45,'[1]13日_公式練習①-結果表（貼付）'!$A:$A,0),MATCH(S$11,'[1]13日_公式練習①-結果表（貼付）'!$1:$1,0)),"")=0,"",IFERROR(INDEX('[1]13日_公式練習①-結果表（貼付）'!$A:$Z,MATCH($A45,'[1]13日_公式練習①-結果表（貼付）'!$A:$A,0),MATCH(S$11,'[1]13日_公式練習①-結果表（貼付）'!$1:$1,0)),""))</f>
        <v/>
      </c>
      <c r="T45" s="4"/>
      <c r="U45" s="4"/>
    </row>
    <row r="46" spans="1:21" ht="12.75" customHeight="1" x14ac:dyDescent="0.15">
      <c r="A46" s="39" t="str">
        <f>IF(OR('[1]13日_公式練習①-結果表（貼付）'!A35="DNF",'[1]13日_公式練習①-結果表（貼付）'!A35="DNS",'[1]13日_公式練習①-結果表（貼付）'!A35="DQ"),'[1]13日_公式練習①-結果表（貼付）'!A35,IF(MAX('[1]13日_公式練習①-結果表（貼付）'!$A:$A)&gt;A45,A45+1,""))</f>
        <v/>
      </c>
      <c r="B46" s="38" t="str">
        <f>IFERROR(INDEX('[1]13日_公式練習①-結果表（貼付）'!A35:$Z$50,MATCH($A46,'[1]13日_公式練習①-結果表（貼付）'!A35:$A$50,0),MATCH('13日_公式練習①-結果表'!B$11,'[1]13日_公式練習①-結果表（貼付）'!$1:$1,0)),"")</f>
        <v/>
      </c>
      <c r="C46" s="37"/>
      <c r="D46" s="36" t="str">
        <f>IFERROR(INDEX('[1]13日_公式練習①-結果表（貼付）'!$A:$Z,MATCH($B46,'[1]13日_公式練習①-結果表（貼付）'!$B:$B,0),MATCH('13日_公式練習①-結果表'!D$11,'[1]13日_公式練習①-結果表（貼付）'!$1:$1,0)),"")</f>
        <v/>
      </c>
      <c r="E46" s="35" t="str">
        <f>IFERROR(INDEX('[1]13日_公式練習①-結果表（貼付）'!$A:$Z,MATCH($B46,'[1]13日_公式練習①-結果表（貼付）'!$B:$B,0),MATCH('13日_公式練習①-結果表'!E$11,'[1]13日_公式練習①-結果表（貼付）'!$1:$1,0)),"")</f>
        <v/>
      </c>
      <c r="F46" s="34" t="str">
        <f>IFERROR(INDEX('[1]13日_公式練習①-結果表（貼付）'!$A:$Z,MATCH($B46,'[1]13日_公式練習①-結果表（貼付）'!$B:$B,0),MATCH('13日_公式練習①-結果表'!F$11,'[1]13日_公式練習①-結果表（貼付）'!$1:$1,0)),"")</f>
        <v/>
      </c>
      <c r="G46" s="33" t="str">
        <f>IFERROR(INDEX('[1]13日_公式練習①-結果表（貼付）'!$A:$Z,MATCH($B46,'[1]13日_公式練習①-結果表（貼付）'!$B:$B,0),MATCH('13日_公式練習①-結果表'!G$11,'[1]13日_公式練習①-結果表（貼付）'!$1:$1,0)),"")</f>
        <v/>
      </c>
      <c r="H46" s="32" t="str">
        <f>IF(A46="DNS","ｽﾀｰﾄ出来ず",IF(A46="DQ","失　格",IFERROR(INDEX('[1]13日_公式練習①-結果表（貼付）'!$A:$Z,MATCH($B46,'[1]13日_公式練習①-結果表（貼付）'!$B:$B,0),MATCH('13日_公式練習①-結果表'!H$11,'[1]13日_公式練習①-結果表（貼付）'!$1:$1,0)),"")))</f>
        <v/>
      </c>
      <c r="I46" s="31" t="str">
        <f>IF(H46&lt;1,"",IF($I$11&gt;H46,"R",""))</f>
        <v/>
      </c>
      <c r="J46" s="30" t="str">
        <f>IF(A46="DNS","",IF(A46="DQ","",IFERROR(INDEX('[1]13日_公式練習①-結果表（貼付）'!$A:$Z,MATCH($B46,'[1]13日_公式練習①-結果表（貼付）'!$B:$B,0),MATCH('13日_公式練習①-結果表'!J$11,'[1]13日_公式練習①-結果表（貼付）'!$1:$1,0)),"")))</f>
        <v/>
      </c>
      <c r="K46" s="30" t="str">
        <f>IF(A46="DNS","",IF(A46="DQ","",IFERROR(INDEX('[1]13日_公式練習①-結果表（貼付）'!$A:$Z,MATCH($B46,'[1]13日_公式練習①-結果表（貼付）'!$B:$B,0),MATCH('13日_公式練習①-結果表'!K$11,'[1]13日_公式練習①-結果表（貼付）'!$1:$1,0)),"")))</f>
        <v/>
      </c>
      <c r="L46" s="29" t="str">
        <f>IF(A46="DNS","",IF(A46="DQ","",IFERROR(INDEX('[1]13日_公式練習①-結果表（貼付）'!$A:$Z,MATCH($B46,'[1]13日_公式練習①-結果表（貼付）'!$B:$B,0),MATCH("In Lap",'[1]13日_公式練習①-結果表（貼付）'!$1:$1,0))&amp;"/"&amp;INDEX('[1]13日_公式練習①-結果表（貼付）'!$A:$Z,MATCH($B46,'[1]13日_公式練習①-結果表（貼付）'!$B:$B,0),MATCH("Laps",'[1]13日_公式練習①-結果表（貼付）'!$1:$1,0)),"")))</f>
        <v/>
      </c>
      <c r="M46" s="6"/>
      <c r="N46" s="4"/>
      <c r="O46" s="4"/>
      <c r="P46" s="5" t="str">
        <f>IF(IFERROR(INDEX('[1]13日_公式練習①-結果表（貼付）'!$A:$Z,MATCH($B46,'[1]13日_公式練習①-結果表（貼付）'!$B:$B,0),MATCH(P$11,'[1]13日_公式練習①-結果表（貼付）'!$1:$1,0)),"")=0,"",IFERROR(INDEX('[1]13日_公式練習①-結果表（貼付）'!$A:$Z,MATCH($B46,'[1]13日_公式練習①-結果表（貼付）'!$B:$B,0),MATCH(P$11,'[1]13日_公式練習①-結果表（貼付）'!$1:$1,0)),""))</f>
        <v/>
      </c>
      <c r="Q46" s="5" t="str">
        <f>IF(P46="","",COUNTIF($P$13:P46,"&lt;&gt;"&amp;""))</f>
        <v/>
      </c>
      <c r="R46" s="5" t="str">
        <f>IFERROR(RANK(Q46,$Q$13:$Q$46,1),"")</f>
        <v/>
      </c>
      <c r="S46" s="5" t="str">
        <f>IF(IFERROR(INDEX('[1]13日_公式練習①-結果表（貼付）'!$A:$Z,MATCH($A46,'[1]13日_公式練習①-結果表（貼付）'!$A:$A,0),MATCH(S$11,'[1]13日_公式練習①-結果表（貼付）'!$1:$1,0)),"")=0,"",IFERROR(INDEX('[1]13日_公式練習①-結果表（貼付）'!$A:$Z,MATCH($A46,'[1]13日_公式練習①-結果表（貼付）'!$A:$A,0),MATCH(S$11,'[1]13日_公式練習①-結果表（貼付）'!$1:$1,0)),""))</f>
        <v/>
      </c>
      <c r="T46" s="4"/>
      <c r="U46" s="4"/>
    </row>
    <row r="47" spans="1:21" ht="12.75" customHeight="1" x14ac:dyDescent="0.15">
      <c r="A47" s="6"/>
      <c r="B47" s="6"/>
      <c r="C47" s="28"/>
      <c r="D47" s="6"/>
      <c r="E47" s="6"/>
      <c r="F47" s="6"/>
      <c r="G47" s="6"/>
      <c r="H47" s="27"/>
      <c r="I47" s="7"/>
      <c r="J47" s="26"/>
      <c r="K47" s="26"/>
      <c r="L47" s="6"/>
      <c r="M47" s="6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8"/>
      <c r="I48" s="7"/>
      <c r="J48" s="6"/>
      <c r="K48" s="6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12.75" customHeight="1" x14ac:dyDescent="0.15">
      <c r="A49" s="6" t="str">
        <f>IF(COUNTIF(I:I,"R")&gt;=1,"R マークの車は、コースレコードを更新しました。従来のレコードタイムは"&amp;"　"&amp;TEXT(ROUND($I$11,3),"[&lt;1]m'ss.000;##0.000"),"")</f>
        <v/>
      </c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21" t="str">
        <f>IF(A53="","","ﾍﾟﾅﾙﾃｨ")</f>
        <v/>
      </c>
      <c r="B52" s="25"/>
      <c r="C52" s="25"/>
      <c r="D52" s="6"/>
      <c r="E52" s="6"/>
      <c r="F52" s="6"/>
      <c r="G52" s="6"/>
      <c r="H52" s="6"/>
      <c r="I52" s="7"/>
      <c r="J52" s="6"/>
      <c r="K52" s="6"/>
      <c r="L52" s="6"/>
      <c r="M52" s="8"/>
      <c r="N52" s="22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4" t="str">
        <f>IF(MAX(Q13:Q46)&lt;1,"",1)</f>
        <v/>
      </c>
      <c r="B53" s="15" t="str">
        <f>IF(A53="","","No."&amp;INDEX($A$11:$Y$46,MATCH($A53,$R$11:$R$46,0),MATCH("No.",$11:$11,0)))</f>
        <v/>
      </c>
      <c r="C53" s="15" t="str">
        <f>INDEX($A$11:$Y$46,MATCH($A53,$R$11:$R$46,0),MATCH("コメント",$11:$11,0))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22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3" t="str">
        <f>IF(A53&lt;COUNTIF($R$12:$R$46,"&gt;"&amp;0),A53+1,"")</f>
        <v/>
      </c>
      <c r="B54" s="15" t="str">
        <f>IF(A54="","","No."&amp;INDEX($A$11:$Y$46,MATCH($A54,$R$11:$R$46,0),MATCH("No.",$11:$11,0)))</f>
        <v/>
      </c>
      <c r="C54" s="15" t="str">
        <f>INDEX($A$11:$Y$46,MATCH($A54,$R$11:$R$46,0),MATCH("コメント",$11:$11,0))</f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22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3" t="str">
        <f>IF(A54&lt;COUNTIF($R$12:$R$46,"&gt;"&amp;0),A54+1,"")</f>
        <v/>
      </c>
      <c r="B55" s="15" t="str">
        <f>IF(A55="","","No."&amp;INDEX($A$11:$Y$46,MATCH($A55,$R$11:$R$46,0),MATCH("No.",$11:$11,0)))</f>
        <v/>
      </c>
      <c r="C55" s="15" t="str">
        <f>INDEX($A$11:$Y$46,MATCH($A55,$R$11:$R$46,0),MATCH("コメント",$11:$11,0))</f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22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3" t="str">
        <f>IF(A55&lt;COUNTIF($R$12:$R$46,"&gt;"&amp;0),A55+1,"")</f>
        <v/>
      </c>
      <c r="B56" s="15" t="str">
        <f>IF(A56="","","No."&amp;INDEX($A$11:$Y$46,MATCH($A56,$R$11:$R$46,0),MATCH("No.",$11:$11,0)))</f>
        <v/>
      </c>
      <c r="C56" s="15" t="str">
        <f>INDEX($A$11:$Y$46,MATCH($A56,$R$11:$R$46,0),MATCH("コメント",$11:$11,0))</f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22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3" t="str">
        <f>IF(A56&lt;COUNTIF($R$12:$R$46,"&gt;"&amp;0),A56+1,"")</f>
        <v/>
      </c>
      <c r="B57" s="15" t="str">
        <f>IF(A57="","","No."&amp;INDEX($A$11:$Y$46,MATCH($A57,$R$11:$R$46,0),MATCH("No.",$11:$11,0)))</f>
        <v/>
      </c>
      <c r="C57" s="15" t="str">
        <f>INDEX($A$11:$Y$46,MATCH($A57,$R$11:$R$46,0),MATCH("コメント",$11:$11,0))</f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22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3" t="str">
        <f>IF(A57&lt;COUNTIF($R$12:$R$46,"&gt;"&amp;0),A57+1,"")</f>
        <v/>
      </c>
      <c r="B58" s="15" t="str">
        <f>IF(A58="","","No."&amp;INDEX($A$11:$Y$46,MATCH($A58,$R$11:$R$46,0),MATCH("No.",$11:$11,0)))</f>
        <v/>
      </c>
      <c r="C58" s="15" t="str">
        <f>INDEX($A$11:$Y$46,MATCH($A58,$R$11:$R$46,0),MATCH("コメント",$11:$11,0))</f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22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3" t="str">
        <f>IF(A58&lt;COUNTIF($R$12:$R$46,"&gt;"&amp;0),A58+1,"")</f>
        <v/>
      </c>
      <c r="B59" s="15" t="str">
        <f>IF(A59="","","No."&amp;INDEX($A$11:$Y$46,MATCH($A59,$R$11:$R$46,0),MATCH("No.",$11:$11,0)))</f>
        <v/>
      </c>
      <c r="C59" s="15" t="str">
        <f>INDEX($A$11:$Y$46,MATCH($A59,$R$11:$R$46,0),MATCH("コメント",$11:$11,0))</f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22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3" t="str">
        <f>IF(A59&lt;COUNTIF($R$12:$R$46,"&gt;"&amp;0),A59+1,"")</f>
        <v/>
      </c>
      <c r="B60" s="15" t="str">
        <f>IF(A60="","","No."&amp;INDEX($A$11:$Y$46,MATCH($A60,$R$11:$R$46,0),MATCH("No.",$11:$11,0)))</f>
        <v/>
      </c>
      <c r="C60" s="15" t="str">
        <f>INDEX($A$11:$Y$46,MATCH($A60,$R$11:$R$46,0),MATCH("コメント",$11:$11,0))</f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22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3" t="str">
        <f>IF(A60&lt;COUNTIF($R$12:$R$46,"&gt;"&amp;0),A60+1,"")</f>
        <v/>
      </c>
      <c r="B61" s="15" t="str">
        <f>IF(A61="","","No."&amp;INDEX($A$11:$Y$46,MATCH($A61,$R$11:$R$46,0),MATCH("No.",$11:$11,0)))</f>
        <v/>
      </c>
      <c r="C61" s="15" t="str">
        <f>INDEX($A$11:$Y$46,MATCH($A61,$R$11:$R$46,0),MATCH("コメント",$11:$11,0))</f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22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3" t="str">
        <f>IF(A61&lt;COUNTIF($R$12:$R$46,"&gt;"&amp;0),A61+1,"")</f>
        <v/>
      </c>
      <c r="B62" s="15" t="str">
        <f>IF(A62="","","No."&amp;INDEX($A$11:$Y$46,MATCH($A62,$R$11:$R$46,0),MATCH("No.",$11:$11,0)))</f>
        <v/>
      </c>
      <c r="C62" s="15" t="str">
        <f>INDEX($A$11:$Y$46,MATCH($A62,$R$11:$R$46,0),MATCH("コメント",$11:$11,0))</f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22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3" t="str">
        <f>IF(A62&lt;COUNTIF($R$12:$R$46,"&gt;"&amp;0),A62+1,"")</f>
        <v/>
      </c>
      <c r="B63" s="15" t="str">
        <f>IF(A63="","","No."&amp;INDEX($A$11:$Y$46,MATCH($A63,$R$11:$R$46,0),MATCH("No.",$11:$11,0)))</f>
        <v/>
      </c>
      <c r="C63" s="15" t="str">
        <f>INDEX($A$11:$Y$46,MATCH($A63,$R$11:$R$46,0),MATCH("コメント",$11:$11,0))</f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22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60"/>
      <c r="B64" s="17" t="str">
        <f>"審査委員長 ："&amp;" "&amp;[1]各種設定!$D$20</f>
        <v>審査委員長 ： Makoto SAITO</v>
      </c>
      <c r="C64" s="17"/>
      <c r="D64" s="17"/>
      <c r="E64" s="17"/>
      <c r="F64" s="20" t="str">
        <f>"競技委員長 ："&amp;" "&amp;[1]各種設定!$D$22</f>
        <v>競技委員長 ： Toshiaki KUBOTA</v>
      </c>
      <c r="G64" s="19"/>
      <c r="H64" s="17"/>
      <c r="I64" s="17" t="str">
        <f>"計時委員長 ："&amp;" "&amp;[1]各種設定!$D$24</f>
        <v>計時委員長 ： Tsutomu HAYAKAWA</v>
      </c>
      <c r="J64" s="18"/>
      <c r="K64" s="17"/>
      <c r="L64" s="17"/>
      <c r="M64" s="8"/>
      <c r="N64" s="16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1:A46">
    <cfRule type="expression" dxfId="5" priority="2">
      <formula>ISTEXT(A41)</formula>
    </cfRule>
  </conditionalFormatting>
  <conditionalFormatting sqref="A14:A40">
    <cfRule type="expression" dxfId="4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workbookViewId="0">
      <selection activeCell="B64" sqref="B64:K6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7"/>
      <c r="B6" s="6"/>
      <c r="C6" s="6"/>
      <c r="D6" s="6"/>
      <c r="E6" s="6"/>
      <c r="F6" s="6"/>
      <c r="G6" s="6"/>
      <c r="J6" s="56">
        <v>44878</v>
      </c>
      <c r="K6" s="56"/>
      <c r="L6" s="55" t="s">
        <v>26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4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3" t="s">
        <v>25</v>
      </c>
      <c r="K7" s="53" t="s">
        <v>24</v>
      </c>
      <c r="L7" s="51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3" t="s">
        <v>23</v>
      </c>
      <c r="K8" s="52" t="s">
        <v>22</v>
      </c>
      <c r="L8" s="51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50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9" t="s">
        <v>21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8" t="s">
        <v>20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22"/>
      <c r="B11" s="22" t="s">
        <v>8</v>
      </c>
      <c r="C11" s="22" t="s">
        <v>19</v>
      </c>
      <c r="D11" s="22" t="s">
        <v>18</v>
      </c>
      <c r="E11" s="4" t="s">
        <v>17</v>
      </c>
      <c r="F11" s="22" t="s">
        <v>5</v>
      </c>
      <c r="G11" s="22" t="s">
        <v>16</v>
      </c>
      <c r="H11" s="22" t="s">
        <v>15</v>
      </c>
      <c r="I11" s="46">
        <f>VLOOKUP(A9,[1]コースレコード!$A:$G,3,FALSE)</f>
        <v>55.036999999999999</v>
      </c>
      <c r="J11" s="22" t="s">
        <v>14</v>
      </c>
      <c r="K11" s="22" t="s">
        <v>13</v>
      </c>
      <c r="L11" s="6"/>
      <c r="M11" s="6"/>
      <c r="N11" s="4"/>
      <c r="O11" s="4"/>
      <c r="P11" s="5" t="s">
        <v>12</v>
      </c>
      <c r="Q11" s="5"/>
      <c r="R11" s="5" t="s">
        <v>11</v>
      </c>
      <c r="S11" s="5" t="s">
        <v>10</v>
      </c>
      <c r="T11" s="4"/>
      <c r="U11" s="4"/>
    </row>
    <row r="12" spans="1:21" ht="12.75" x14ac:dyDescent="0.15">
      <c r="A12" s="42" t="s">
        <v>9</v>
      </c>
      <c r="B12" s="42" t="s">
        <v>8</v>
      </c>
      <c r="C12" s="42"/>
      <c r="D12" s="45" t="s">
        <v>7</v>
      </c>
      <c r="E12" s="45" t="s">
        <v>6</v>
      </c>
      <c r="F12" s="42" t="s">
        <v>5</v>
      </c>
      <c r="G12" s="44" t="s">
        <v>4</v>
      </c>
      <c r="H12" s="42" t="s">
        <v>3</v>
      </c>
      <c r="I12" s="43"/>
      <c r="J12" s="42" t="s">
        <v>2</v>
      </c>
      <c r="K12" s="42" t="s">
        <v>1</v>
      </c>
      <c r="L12" s="42" t="s">
        <v>0</v>
      </c>
      <c r="M12" s="41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9">
        <v>1</v>
      </c>
      <c r="B13" s="38">
        <f>IFERROR(INDEX('[1]13日_公式練習②-結果表（貼付）'!A2:$Z$50,MATCH($A13,'[1]13日_公式練習②-結果表（貼付）'!A2:$A$50,0),MATCH('13日_公式練習②-結果表'!B$11,'[1]13日_公式練習②-結果表（貼付）'!$1:$1,0)),"")</f>
        <v>31</v>
      </c>
      <c r="C13" s="37"/>
      <c r="D13" s="36" t="str">
        <f>IFERROR(INDEX('[1]13日_公式練習②-結果表（貼付）'!$A:$Z,MATCH($B13,'[1]13日_公式練習②-結果表（貼付）'!$B:$B,0),MATCH('13日_公式練習②-結果表'!D$11,'[1]13日_公式練習②-結果表（貼付）'!$1:$1,0)),"")</f>
        <v>飛田 陽宏</v>
      </c>
      <c r="E13" s="35" t="str">
        <f>IFERROR(INDEX('[1]13日_公式練習②-結果表（貼付）'!$A:$Z,MATCH($B13,'[1]13日_公式練習②-結果表（貼付）'!$B:$B,0),MATCH('13日_公式練習②-結果表'!E$11,'[1]13日_公式練習②-結果表（貼付）'!$1:$1,0)),"")</f>
        <v>TONY KART/YAMAHA</v>
      </c>
      <c r="F13" s="34" t="str">
        <f>IFERROR(INDEX('[1]13日_公式練習②-結果表（貼付）'!$A:$Z,MATCH($B13,'[1]13日_公式練習②-結果表（貼付）'!$B:$B,0),MATCH('13日_公式練習②-結果表'!F$11,'[1]13日_公式練習②-結果表（貼付）'!$1:$1,0)),"")</f>
        <v>TBT RT with まえだ眼科</v>
      </c>
      <c r="G13" s="33" t="str">
        <f>IFERROR(INDEX('[1]13日_公式練習②-結果表（貼付）'!$A:$Z,MATCH($B13,'[1]13日_公式練習②-結果表（貼付）'!$B:$B,0),MATCH('13日_公式練習②-結果表'!G$11,'[1]13日_公式練習②-結果表（貼付）'!$1:$1,0)),"")</f>
        <v>BS</v>
      </c>
      <c r="H13" s="32">
        <f>IFERROR(INDEX('[1]13日_公式練習②-結果表（貼付）'!$A:$Z,MATCH($B13,'[1]13日_公式練習②-結果表（貼付）'!$B:$B,0),MATCH('13日_公式練習②-結果表'!H$11,'[1]13日_公式練習②-結果表（貼付）'!$1:$1,0)),"")</f>
        <v>54.703000000000003</v>
      </c>
      <c r="I13" s="31"/>
      <c r="J13" s="29" t="str">
        <f>ROUND(INDEX('[1]13日_公式練習②-結果表（貼付）'!$A:$Z,MATCH($B13,'[1]13日_公式練習②-結果表（貼付）'!$B:$B,0),MATCH("ベスト平均時速",'[1]13日_公式練習②-結果表（貼付）'!$1:$1,0)),2)&amp;"km/h"</f>
        <v>83.18km/h</v>
      </c>
      <c r="K13" s="29"/>
      <c r="L13" s="29" t="str">
        <f>IF(A13="DNS","",IF(A13="DQ","",IFERROR(INDEX('[1]13日_公式練習②-結果表（貼付）'!$A:$Z,MATCH($B13,'[1]13日_公式練習②-結果表（貼付）'!$B:$B,0),MATCH("In Lap",'[1]13日_公式練習②-結果表（貼付）'!$1:$1,0))&amp;"/"&amp;INDEX('[1]13日_公式練習②-結果表（貼付）'!$A:$Z,MATCH($B13,'[1]13日_公式練習②-結果表（貼付）'!$B:$B,0),MATCH("Laps",'[1]13日_公式練習②-結果表（貼付）'!$1:$1,0)),"")))</f>
        <v>6/7</v>
      </c>
      <c r="M13" s="40"/>
      <c r="N13" s="4"/>
      <c r="O13" s="4"/>
      <c r="P13" s="5" t="str">
        <f>IF(IFERROR(INDEX('[1]13日_公式練習②-結果表（貼付）'!$A:$Z,MATCH($B13,'[1]13日_公式練習②-結果表（貼付）'!$B:$B,0),MATCH(P$11,'[1]13日_公式練習②-結果表（貼付）'!$1:$1,0)),"")=0,"",IFERROR(INDEX('[1]13日_公式練習②-結果表（貼付）'!$A:$Z,MATCH($B13,'[1]13日_公式練習②-結果表（貼付）'!$B:$B,0),MATCH(P$11,'[1]13日_公式練習②-結果表（貼付）'!$1:$1,0)),""))</f>
        <v/>
      </c>
      <c r="Q13" s="5" t="str">
        <f>IF(P13="","",COUNTIF($P$13:P13,"&lt;&gt;"&amp;""))</f>
        <v/>
      </c>
      <c r="R13" s="5" t="str">
        <f>IFERROR(RANK(Q13,$Q$13:$Q$46,1),"")</f>
        <v/>
      </c>
      <c r="S13" s="5" t="str">
        <f>IF(IFERROR(INDEX('[1]13日_公式練習②-結果表（貼付）'!$A:$Z,MATCH($A13,'[1]13日_公式練習②-結果表（貼付）'!$A:$A,0),MATCH(S$11,'[1]13日_公式練習②-結果表（貼付）'!$1:$1,0)),"")=0,"",IFERROR(INDEX('[1]13日_公式練習②-結果表（貼付）'!$A:$Z,MATCH($A13,'[1]13日_公式練習②-結果表（貼付）'!$A:$A,0),MATCH(S$11,'[1]13日_公式練習②-結果表（貼付）'!$1:$1,0)),""))</f>
        <v/>
      </c>
      <c r="T13" s="4"/>
      <c r="U13" s="4"/>
    </row>
    <row r="14" spans="1:21" ht="12.75" customHeight="1" x14ac:dyDescent="0.15">
      <c r="A14" s="39">
        <f>IF(OR('[1]13日_公式練習②-結果表（貼付）'!A3="DNF",'[1]13日_公式練習②-結果表（貼付）'!A3="DNS",'[1]13日_公式練習②-結果表（貼付）'!A3="DQ"),'[1]13日_公式練習②-結果表（貼付）'!A3,IF(MAX('[1]13日_公式練習②-結果表（貼付）'!$A:$A)&gt;A13,A13+1,""))</f>
        <v>2</v>
      </c>
      <c r="B14" s="38">
        <f>IFERROR(INDEX('[1]13日_公式練習②-結果表（貼付）'!A3:$Z$50,MATCH($A14,'[1]13日_公式練習②-結果表（貼付）'!A3:$A$50,0),MATCH('13日_公式練習②-結果表'!B$11,'[1]13日_公式練習②-結果表（貼付）'!$1:$1,0)),"")</f>
        <v>61</v>
      </c>
      <c r="C14" s="37"/>
      <c r="D14" s="36" t="str">
        <f>IFERROR(INDEX('[1]13日_公式練習②-結果表（貼付）'!$A:$Z,MATCH($B14,'[1]13日_公式練習②-結果表（貼付）'!$B:$B,0),MATCH('13日_公式練習②-結果表'!D$11,'[1]13日_公式練習②-結果表（貼付）'!$1:$1,0)),"")</f>
        <v>寺島 知毅</v>
      </c>
      <c r="E14" s="35" t="str">
        <f>IFERROR(INDEX('[1]13日_公式練習②-結果表（貼付）'!$A:$Z,MATCH($B14,'[1]13日_公式練習②-結果表（貼付）'!$B:$B,0),MATCH('13日_公式練習②-結果表'!E$11,'[1]13日_公式練習②-結果表（貼付）'!$1:$1,0)),"")</f>
        <v>TONY KART/YAMAHA</v>
      </c>
      <c r="F14" s="34" t="str">
        <f>IFERROR(INDEX('[1]13日_公式練習②-結果表（貼付）'!$A:$Z,MATCH($B14,'[1]13日_公式練習②-結果表（貼付）'!$B:$B,0),MATCH('13日_公式練習②-結果表'!F$11,'[1]13日_公式練習②-結果表（貼付）'!$1:$1,0)),"")</f>
        <v>松本レーシング</v>
      </c>
      <c r="G14" s="33" t="str">
        <f>IFERROR(INDEX('[1]13日_公式練習②-結果表（貼付）'!$A:$Z,MATCH($B14,'[1]13日_公式練習②-結果表（貼付）'!$B:$B,0),MATCH('13日_公式練習②-結果表'!G$11,'[1]13日_公式練習②-結果表（貼付）'!$1:$1,0)),"")</f>
        <v>BS</v>
      </c>
      <c r="H14" s="32">
        <f>IF(A14="DNS","ｽﾀｰﾄ出来ず",IF(A14="DQ","失　格",IFERROR(INDEX('[1]13日_公式練習②-結果表（貼付）'!$A:$Z,MATCH($B14,'[1]13日_公式練習②-結果表（貼付）'!$B:$B,0),MATCH('13日_公式練習②-結果表'!H$11,'[1]13日_公式練習②-結果表（貼付）'!$1:$1,0)),"")))</f>
        <v>54.780999999999999</v>
      </c>
      <c r="I14" s="31"/>
      <c r="J14" s="30">
        <f>IF(A14="DNS","",IF(A14="DQ","",IFERROR(INDEX('[1]13日_公式練習②-結果表（貼付）'!$A:$Z,MATCH($B14,'[1]13日_公式練習②-結果表（貼付）'!$B:$B,0),MATCH('13日_公式練習②-結果表'!J$11,'[1]13日_公式練習②-結果表（貼付）'!$1:$1,0)),"")))</f>
        <v>7.8E-2</v>
      </c>
      <c r="K14" s="30">
        <f>IF(A14="DNS","",IF(A14="DQ","",IFERROR(INDEX('[1]13日_公式練習②-結果表（貼付）'!$A:$Z,MATCH($B14,'[1]13日_公式練習②-結果表（貼付）'!$B:$B,0),MATCH('13日_公式練習②-結果表'!K$11,'[1]13日_公式練習②-結果表（貼付）'!$1:$1,0)),"")))</f>
        <v>7.8E-2</v>
      </c>
      <c r="L14" s="29" t="str">
        <f>IF(A14="DNS","",IF(A14="DQ","",IFERROR(INDEX('[1]13日_公式練習②-結果表（貼付）'!$A:$Z,MATCH($B14,'[1]13日_公式練習②-結果表（貼付）'!$B:$B,0),MATCH("In Lap",'[1]13日_公式練習②-結果表（貼付）'!$1:$1,0))&amp;"/"&amp;INDEX('[1]13日_公式練習②-結果表（貼付）'!$A:$Z,MATCH($B14,'[1]13日_公式練習②-結果表（貼付）'!$B:$B,0),MATCH("Laps",'[1]13日_公式練習②-結果表（貼付）'!$1:$1,0)),"")))</f>
        <v>7/10</v>
      </c>
      <c r="M14" s="40"/>
      <c r="N14" s="4"/>
      <c r="O14" s="4"/>
      <c r="P14" s="5" t="str">
        <f>IF(IFERROR(INDEX('[1]13日_公式練習②-結果表（貼付）'!$A:$Z,MATCH($B14,'[1]13日_公式練習②-結果表（貼付）'!$B:$B,0),MATCH(P$11,'[1]13日_公式練習②-結果表（貼付）'!$1:$1,0)),"")=0,"",IFERROR(INDEX('[1]13日_公式練習②-結果表（貼付）'!$A:$Z,MATCH($B14,'[1]13日_公式練習②-結果表（貼付）'!$B:$B,0),MATCH(P$11,'[1]13日_公式練習②-結果表（貼付）'!$1:$1,0)),""))</f>
        <v/>
      </c>
      <c r="Q14" s="5" t="str">
        <f>IF(P14="","",COUNTIF($P$13:P14,"&lt;&gt;"&amp;""))</f>
        <v/>
      </c>
      <c r="R14" s="5" t="str">
        <f>IFERROR(RANK(Q14,$Q$13:$Q$46,1),"")</f>
        <v/>
      </c>
      <c r="S14" s="5" t="str">
        <f>IF(IFERROR(INDEX('[1]13日_公式練習②-結果表（貼付）'!$A:$Z,MATCH($A14,'[1]13日_公式練習②-結果表（貼付）'!$A:$A,0),MATCH(S$11,'[1]13日_公式練習②-結果表（貼付）'!$1:$1,0)),"")=0,"",IFERROR(INDEX('[1]13日_公式練習②-結果表（貼付）'!$A:$Z,MATCH($A14,'[1]13日_公式練習②-結果表（貼付）'!$A:$A,0),MATCH(S$11,'[1]13日_公式練習②-結果表（貼付）'!$1:$1,0)),""))</f>
        <v/>
      </c>
      <c r="T14" s="4"/>
      <c r="U14" s="4"/>
    </row>
    <row r="15" spans="1:21" ht="12.75" customHeight="1" x14ac:dyDescent="0.15">
      <c r="A15" s="39">
        <f>IF(OR('[1]13日_公式練習②-結果表（貼付）'!A4="DNF",'[1]13日_公式練習②-結果表（貼付）'!A4="DNS",'[1]13日_公式練習②-結果表（貼付）'!A4="DQ"),'[1]13日_公式練習②-結果表（貼付）'!A4,IF(MAX('[1]13日_公式練習②-結果表（貼付）'!$A:$A)&gt;A14,A14+1,""))</f>
        <v>3</v>
      </c>
      <c r="B15" s="38">
        <f>IFERROR(INDEX('[1]13日_公式練習②-結果表（貼付）'!A4:$Z$50,MATCH($A15,'[1]13日_公式練習②-結果表（貼付）'!A4:$A$50,0),MATCH('13日_公式練習②-結果表'!B$11,'[1]13日_公式練習②-結果表（貼付）'!$1:$1,0)),"")</f>
        <v>14</v>
      </c>
      <c r="C15" s="37"/>
      <c r="D15" s="36" t="str">
        <f>IFERROR(INDEX('[1]13日_公式練習②-結果表（貼付）'!$A:$Z,MATCH($B15,'[1]13日_公式練習②-結果表（貼付）'!$B:$B,0),MATCH('13日_公式練習②-結果表'!D$11,'[1]13日_公式練習②-結果表（貼付）'!$1:$1,0)),"")</f>
        <v>春日 龍之介</v>
      </c>
      <c r="E15" s="35" t="str">
        <f>IFERROR(INDEX('[1]13日_公式練習②-結果表（貼付）'!$A:$Z,MATCH($B15,'[1]13日_公式練習②-結果表（貼付）'!$B:$B,0),MATCH('13日_公式練習②-結果表'!E$11,'[1]13日_公式練習②-結果表（貼付）'!$1:$1,0)),"")</f>
        <v>XENON KART/YAMAHA</v>
      </c>
      <c r="F15" s="34" t="str">
        <f>IFERROR(INDEX('[1]13日_公式練習②-結果表（貼付）'!$A:$Z,MATCH($B15,'[1]13日_公式練習②-結果表（貼付）'!$B:$B,0),MATCH('13日_公式練習②-結果表'!F$11,'[1]13日_公式練習②-結果表（貼付）'!$1:$1,0)),"")</f>
        <v>SPS川口</v>
      </c>
      <c r="G15" s="33" t="str">
        <f>IFERROR(INDEX('[1]13日_公式練習②-結果表（貼付）'!$A:$Z,MATCH($B15,'[1]13日_公式練習②-結果表（貼付）'!$B:$B,0),MATCH('13日_公式練習②-結果表'!G$11,'[1]13日_公式練習②-結果表（貼付）'!$1:$1,0)),"")</f>
        <v>BS</v>
      </c>
      <c r="H15" s="32">
        <f>IF(A15="DNS","ｽﾀｰﾄ出来ず",IF(A15="DQ","失　格",IFERROR(INDEX('[1]13日_公式練習②-結果表（貼付）'!$A:$Z,MATCH($B15,'[1]13日_公式練習②-結果表（貼付）'!$B:$B,0),MATCH('13日_公式練習②-結果表'!H$11,'[1]13日_公式練習②-結果表（貼付）'!$1:$1,0)),"")))</f>
        <v>54.847999999999999</v>
      </c>
      <c r="I15" s="31"/>
      <c r="J15" s="30">
        <f>IF(A15="DNS","",IF(A15="DQ","",IFERROR(INDEX('[1]13日_公式練習②-結果表（貼付）'!$A:$Z,MATCH($B15,'[1]13日_公式練習②-結果表（貼付）'!$B:$B,0),MATCH('13日_公式練習②-結果表'!J$11,'[1]13日_公式練習②-結果表（貼付）'!$1:$1,0)),"")))</f>
        <v>0.14499999999999999</v>
      </c>
      <c r="K15" s="30">
        <f>IF(A15="DNS","",IF(A15="DQ","",IFERROR(INDEX('[1]13日_公式練習②-結果表（貼付）'!$A:$Z,MATCH($B15,'[1]13日_公式練習②-結果表（貼付）'!$B:$B,0),MATCH('13日_公式練習②-結果表'!K$11,'[1]13日_公式練習②-結果表（貼付）'!$1:$1,0)),"")))</f>
        <v>6.7000000000000004E-2</v>
      </c>
      <c r="L15" s="29" t="str">
        <f>IF(A15="DNS","",IF(A15="DQ","",IFERROR(INDEX('[1]13日_公式練習②-結果表（貼付）'!$A:$Z,MATCH($B15,'[1]13日_公式練習②-結果表（貼付）'!$B:$B,0),MATCH("In Lap",'[1]13日_公式練習②-結果表（貼付）'!$1:$1,0))&amp;"/"&amp;INDEX('[1]13日_公式練習②-結果表（貼付）'!$A:$Z,MATCH($B15,'[1]13日_公式練習②-結果表（貼付）'!$B:$B,0),MATCH("Laps",'[1]13日_公式練習②-結果表（貼付）'!$1:$1,0)),"")))</f>
        <v>7/7</v>
      </c>
      <c r="M15" s="40"/>
      <c r="N15" s="4"/>
      <c r="O15" s="4"/>
      <c r="P15" s="5" t="str">
        <f>IF(IFERROR(INDEX('[1]13日_公式練習②-結果表（貼付）'!$A:$Z,MATCH($B15,'[1]13日_公式練習②-結果表（貼付）'!$B:$B,0),MATCH(P$11,'[1]13日_公式練習②-結果表（貼付）'!$1:$1,0)),"")=0,"",IFERROR(INDEX('[1]13日_公式練習②-結果表（貼付）'!$A:$Z,MATCH($B15,'[1]13日_公式練習②-結果表（貼付）'!$B:$B,0),MATCH(P$11,'[1]13日_公式練習②-結果表（貼付）'!$1:$1,0)),""))</f>
        <v/>
      </c>
      <c r="Q15" s="5" t="str">
        <f>IF(P15="","",COUNTIF($P$13:P15,"&lt;&gt;"&amp;""))</f>
        <v/>
      </c>
      <c r="R15" s="5" t="str">
        <f>IFERROR(RANK(Q15,$Q$13:$Q$46,1),"")</f>
        <v/>
      </c>
      <c r="S15" s="5" t="str">
        <f>IF(IFERROR(INDEX('[1]13日_公式練習②-結果表（貼付）'!$A:$Z,MATCH($A15,'[1]13日_公式練習②-結果表（貼付）'!$A:$A,0),MATCH(S$11,'[1]13日_公式練習②-結果表（貼付）'!$1:$1,0)),"")=0,"",IFERROR(INDEX('[1]13日_公式練習②-結果表（貼付）'!$A:$Z,MATCH($A15,'[1]13日_公式練習②-結果表（貼付）'!$A:$A,0),MATCH(S$11,'[1]13日_公式練習②-結果表（貼付）'!$1:$1,0)),""))</f>
        <v/>
      </c>
      <c r="T15" s="4"/>
      <c r="U15" s="4"/>
    </row>
    <row r="16" spans="1:21" ht="12.75" customHeight="1" x14ac:dyDescent="0.15">
      <c r="A16" s="39">
        <f>IF(OR('[1]13日_公式練習②-結果表（貼付）'!A5="DNF",'[1]13日_公式練習②-結果表（貼付）'!A5="DNS",'[1]13日_公式練習②-結果表（貼付）'!A5="DQ"),'[1]13日_公式練習②-結果表（貼付）'!A5,IF(MAX('[1]13日_公式練習②-結果表（貼付）'!$A:$A)&gt;A15,A15+1,""))</f>
        <v>4</v>
      </c>
      <c r="B16" s="38">
        <f>IFERROR(INDEX('[1]13日_公式練習②-結果表（貼付）'!A5:$Z$50,MATCH($A16,'[1]13日_公式練習②-結果表（貼付）'!A5:$A$50,0),MATCH('13日_公式練習②-結果表'!B$11,'[1]13日_公式練習②-結果表（貼付）'!$1:$1,0)),"")</f>
        <v>11</v>
      </c>
      <c r="C16" s="37"/>
      <c r="D16" s="36" t="str">
        <f>IFERROR(INDEX('[1]13日_公式練習②-結果表（貼付）'!$A:$Z,MATCH($B16,'[1]13日_公式練習②-結果表（貼付）'!$B:$B,0),MATCH('13日_公式練習②-結果表'!D$11,'[1]13日_公式練習②-結果表（貼付）'!$1:$1,0)),"")</f>
        <v>富下 李央菜</v>
      </c>
      <c r="E16" s="35" t="str">
        <f>IFERROR(INDEX('[1]13日_公式練習②-結果表（貼付）'!$A:$Z,MATCH($B16,'[1]13日_公式練習②-結果表（貼付）'!$B:$B,0),MATCH('13日_公式練習②-結果表'!E$11,'[1]13日_公式練習②-結果表（貼付）'!$1:$1,0)),"")</f>
        <v>KOSMIC/YAMAHA</v>
      </c>
      <c r="F16" s="34" t="str">
        <f>IFERROR(INDEX('[1]13日_公式練習②-結果表（貼付）'!$A:$Z,MATCH($B16,'[1]13日_公式練習②-結果表（貼付）'!$B:$B,0),MATCH('13日_公式練習②-結果表'!F$11,'[1]13日_公式練習②-結果表（貼付）'!$1:$1,0)),"")</f>
        <v>Formula Blue TKC</v>
      </c>
      <c r="G16" s="33" t="str">
        <f>IFERROR(INDEX('[1]13日_公式練習②-結果表（貼付）'!$A:$Z,MATCH($B16,'[1]13日_公式練習②-結果表（貼付）'!$B:$B,0),MATCH('13日_公式練習②-結果表'!G$11,'[1]13日_公式練習②-結果表（貼付）'!$1:$1,0)),"")</f>
        <v>BS</v>
      </c>
      <c r="H16" s="32">
        <f>IF(A16="DNS","ｽﾀｰﾄ出来ず",IF(A16="DQ","失　格",IFERROR(INDEX('[1]13日_公式練習②-結果表（貼付）'!$A:$Z,MATCH($B16,'[1]13日_公式練習②-結果表（貼付）'!$B:$B,0),MATCH('13日_公式練習②-結果表'!H$11,'[1]13日_公式練習②-結果表（貼付）'!$1:$1,0)),"")))</f>
        <v>54.917000000000002</v>
      </c>
      <c r="I16" s="31"/>
      <c r="J16" s="30">
        <f>IF(A16="DNS","",IF(A16="DQ","",IFERROR(INDEX('[1]13日_公式練習②-結果表（貼付）'!$A:$Z,MATCH($B16,'[1]13日_公式練習②-結果表（貼付）'!$B:$B,0),MATCH('13日_公式練習②-結果表'!J$11,'[1]13日_公式練習②-結果表（貼付）'!$1:$1,0)),"")))</f>
        <v>0.214</v>
      </c>
      <c r="K16" s="30">
        <f>IF(A16="DNS","",IF(A16="DQ","",IFERROR(INDEX('[1]13日_公式練習②-結果表（貼付）'!$A:$Z,MATCH($B16,'[1]13日_公式練習②-結果表（貼付）'!$B:$B,0),MATCH('13日_公式練習②-結果表'!K$11,'[1]13日_公式練習②-結果表（貼付）'!$1:$1,0)),"")))</f>
        <v>6.9000000000000006E-2</v>
      </c>
      <c r="L16" s="29" t="str">
        <f>IF(A16="DNS","",IF(A16="DQ","",IFERROR(INDEX('[1]13日_公式練習②-結果表（貼付）'!$A:$Z,MATCH($B16,'[1]13日_公式練習②-結果表（貼付）'!$B:$B,0),MATCH("In Lap",'[1]13日_公式練習②-結果表（貼付）'!$1:$1,0))&amp;"/"&amp;INDEX('[1]13日_公式練習②-結果表（貼付）'!$A:$Z,MATCH($B16,'[1]13日_公式練習②-結果表（貼付）'!$B:$B,0),MATCH("Laps",'[1]13日_公式練習②-結果表（貼付）'!$1:$1,0)),"")))</f>
        <v>8/10</v>
      </c>
      <c r="M16" s="40"/>
      <c r="N16" s="4"/>
      <c r="O16" s="4"/>
      <c r="P16" s="5" t="str">
        <f>IF(IFERROR(INDEX('[1]13日_公式練習②-結果表（貼付）'!$A:$Z,MATCH($B16,'[1]13日_公式練習②-結果表（貼付）'!$B:$B,0),MATCH(P$11,'[1]13日_公式練習②-結果表（貼付）'!$1:$1,0)),"")=0,"",IFERROR(INDEX('[1]13日_公式練習②-結果表（貼付）'!$A:$Z,MATCH($B16,'[1]13日_公式練習②-結果表（貼付）'!$B:$B,0),MATCH(P$11,'[1]13日_公式練習②-結果表（貼付）'!$1:$1,0)),""))</f>
        <v/>
      </c>
      <c r="Q16" s="5" t="str">
        <f>IF(P16="","",COUNTIF($P$13:P16,"&lt;&gt;"&amp;""))</f>
        <v/>
      </c>
      <c r="R16" s="5" t="str">
        <f>IFERROR(RANK(Q16,$Q$13:$Q$46,1),"")</f>
        <v/>
      </c>
      <c r="S16" s="5" t="str">
        <f>IF(IFERROR(INDEX('[1]13日_公式練習②-結果表（貼付）'!$A:$Z,MATCH($A16,'[1]13日_公式練習②-結果表（貼付）'!$A:$A,0),MATCH(S$11,'[1]13日_公式練習②-結果表（貼付）'!$1:$1,0)),"")=0,"",IFERROR(INDEX('[1]13日_公式練習②-結果表（貼付）'!$A:$Z,MATCH($A16,'[1]13日_公式練習②-結果表（貼付）'!$A:$A,0),MATCH(S$11,'[1]13日_公式練習②-結果表（貼付）'!$1:$1,0)),""))</f>
        <v/>
      </c>
      <c r="T16" s="4"/>
      <c r="U16" s="4"/>
    </row>
    <row r="17" spans="1:21" ht="12.75" customHeight="1" x14ac:dyDescent="0.15">
      <c r="A17" s="39">
        <f>IF(OR('[1]13日_公式練習②-結果表（貼付）'!A6="DNF",'[1]13日_公式練習②-結果表（貼付）'!A6="DNS",'[1]13日_公式練習②-結果表（貼付）'!A6="DQ"),'[1]13日_公式練習②-結果表（貼付）'!A6,IF(MAX('[1]13日_公式練習②-結果表（貼付）'!$A:$A)&gt;A16,A16+1,""))</f>
        <v>5</v>
      </c>
      <c r="B17" s="38">
        <f>IFERROR(INDEX('[1]13日_公式練習②-結果表（貼付）'!A6:$Z$50,MATCH($A17,'[1]13日_公式練習②-結果表（貼付）'!A6:$A$50,0),MATCH('13日_公式練習②-結果表'!B$11,'[1]13日_公式練習②-結果表（貼付）'!$1:$1,0)),"")</f>
        <v>10</v>
      </c>
      <c r="C17" s="37"/>
      <c r="D17" s="36" t="str">
        <f>IFERROR(INDEX('[1]13日_公式練習②-結果表（貼付）'!$A:$Z,MATCH($B17,'[1]13日_公式練習②-結果表（貼付）'!$B:$B,0),MATCH('13日_公式練習②-結果表'!D$11,'[1]13日_公式練習②-結果表（貼付）'!$1:$1,0)),"")</f>
        <v>大越 武</v>
      </c>
      <c r="E17" s="35" t="str">
        <f>IFERROR(INDEX('[1]13日_公式練習②-結果表（貼付）'!$A:$Z,MATCH($B17,'[1]13日_公式練習②-結果表（貼付）'!$B:$B,0),MATCH('13日_公式練習②-結果表'!E$11,'[1]13日_公式練習②-結果表（貼付）'!$1:$1,0)),"")</f>
        <v>TONY KART/YAMAHA</v>
      </c>
      <c r="F17" s="34" t="str">
        <f>IFERROR(INDEX('[1]13日_公式練習②-結果表（貼付）'!$A:$Z,MATCH($B17,'[1]13日_公式練習②-結果表（貼付）'!$B:$B,0),MATCH('13日_公式練習②-結果表'!F$11,'[1]13日_公式練習②-結果表（貼付）'!$1:$1,0)),"")</f>
        <v>BEMAX RACING</v>
      </c>
      <c r="G17" s="33" t="str">
        <f>IFERROR(INDEX('[1]13日_公式練習②-結果表（貼付）'!$A:$Z,MATCH($B17,'[1]13日_公式練習②-結果表（貼付）'!$B:$B,0),MATCH('13日_公式練習②-結果表'!G$11,'[1]13日_公式練習②-結果表（貼付）'!$1:$1,0)),"")</f>
        <v>BS</v>
      </c>
      <c r="H17" s="32">
        <f>IF(A17="DNS","ｽﾀｰﾄ出来ず",IF(A17="DQ","失　格",IFERROR(INDEX('[1]13日_公式練習②-結果表（貼付）'!$A:$Z,MATCH($B17,'[1]13日_公式練習②-結果表（貼付）'!$B:$B,0),MATCH('13日_公式練習②-結果表'!H$11,'[1]13日_公式練習②-結果表（貼付）'!$1:$1,0)),"")))</f>
        <v>54.978999999999999</v>
      </c>
      <c r="I17" s="31"/>
      <c r="J17" s="30">
        <f>IF(A17="DNS","",IF(A17="DQ","",IFERROR(INDEX('[1]13日_公式練習②-結果表（貼付）'!$A:$Z,MATCH($B17,'[1]13日_公式練習②-結果表（貼付）'!$B:$B,0),MATCH('13日_公式練習②-結果表'!J$11,'[1]13日_公式練習②-結果表（貼付）'!$1:$1,0)),"")))</f>
        <v>0.27600000000000002</v>
      </c>
      <c r="K17" s="30">
        <f>IF(A17="DNS","",IF(A17="DQ","",IFERROR(INDEX('[1]13日_公式練習②-結果表（貼付）'!$A:$Z,MATCH($B17,'[1]13日_公式練習②-結果表（貼付）'!$B:$B,0),MATCH('13日_公式練習②-結果表'!K$11,'[1]13日_公式練習②-結果表（貼付）'!$1:$1,0)),"")))</f>
        <v>6.2E-2</v>
      </c>
      <c r="L17" s="29" t="str">
        <f>IF(A17="DNS","",IF(A17="DQ","",IFERROR(INDEX('[1]13日_公式練習②-結果表（貼付）'!$A:$Z,MATCH($B17,'[1]13日_公式練習②-結果表（貼付）'!$B:$B,0),MATCH("In Lap",'[1]13日_公式練習②-結果表（貼付）'!$1:$1,0))&amp;"/"&amp;INDEX('[1]13日_公式練習②-結果表（貼付）'!$A:$Z,MATCH($B17,'[1]13日_公式練習②-結果表（貼付）'!$B:$B,0),MATCH("Laps",'[1]13日_公式練習②-結果表（貼付）'!$1:$1,0)),"")))</f>
        <v>10/10</v>
      </c>
      <c r="M17" s="40"/>
      <c r="N17" s="4"/>
      <c r="O17" s="4"/>
      <c r="P17" s="5" t="str">
        <f>IF(IFERROR(INDEX('[1]13日_公式練習②-結果表（貼付）'!$A:$Z,MATCH($B17,'[1]13日_公式練習②-結果表（貼付）'!$B:$B,0),MATCH(P$11,'[1]13日_公式練習②-結果表（貼付）'!$1:$1,0)),"")=0,"",IFERROR(INDEX('[1]13日_公式練習②-結果表（貼付）'!$A:$Z,MATCH($B17,'[1]13日_公式練習②-結果表（貼付）'!$B:$B,0),MATCH(P$11,'[1]13日_公式練習②-結果表（貼付）'!$1:$1,0)),""))</f>
        <v/>
      </c>
      <c r="Q17" s="5" t="str">
        <f>IF(P17="","",COUNTIF($P$13:P17,"&lt;&gt;"&amp;""))</f>
        <v/>
      </c>
      <c r="R17" s="5" t="str">
        <f>IFERROR(RANK(Q17,$Q$13:$Q$46,1),"")</f>
        <v/>
      </c>
      <c r="S17" s="5" t="str">
        <f>IF(IFERROR(INDEX('[1]13日_公式練習②-結果表（貼付）'!$A:$Z,MATCH($A17,'[1]13日_公式練習②-結果表（貼付）'!$A:$A,0),MATCH(S$11,'[1]13日_公式練習②-結果表（貼付）'!$1:$1,0)),"")=0,"",IFERROR(INDEX('[1]13日_公式練習②-結果表（貼付）'!$A:$Z,MATCH($A17,'[1]13日_公式練習②-結果表（貼付）'!$A:$A,0),MATCH(S$11,'[1]13日_公式練習②-結果表（貼付）'!$1:$1,0)),""))</f>
        <v/>
      </c>
      <c r="T17" s="4"/>
      <c r="U17" s="4"/>
    </row>
    <row r="18" spans="1:21" ht="12.75" customHeight="1" x14ac:dyDescent="0.15">
      <c r="A18" s="39">
        <f>IF(OR('[1]13日_公式練習②-結果表（貼付）'!A7="DNF",'[1]13日_公式練習②-結果表（貼付）'!A7="DNS",'[1]13日_公式練習②-結果表（貼付）'!A7="DQ"),'[1]13日_公式練習②-結果表（貼付）'!A7,IF(MAX('[1]13日_公式練習②-結果表（貼付）'!$A:$A)&gt;A17,A17+1,""))</f>
        <v>6</v>
      </c>
      <c r="B18" s="38">
        <f>IFERROR(INDEX('[1]13日_公式練習②-結果表（貼付）'!A7:$Z$50,MATCH($A18,'[1]13日_公式練習②-結果表（貼付）'!A7:$A$50,0),MATCH('13日_公式練習②-結果表'!B$11,'[1]13日_公式練習②-結果表（貼付）'!$1:$1,0)),"")</f>
        <v>19</v>
      </c>
      <c r="C18" s="37"/>
      <c r="D18" s="36" t="str">
        <f>IFERROR(INDEX('[1]13日_公式練習②-結果表（貼付）'!$A:$Z,MATCH($B18,'[1]13日_公式練習②-結果表（貼付）'!$B:$B,0),MATCH('13日_公式練習②-結果表'!D$11,'[1]13日_公式練習②-結果表（貼付）'!$1:$1,0)),"")</f>
        <v>蒲生 尚弥</v>
      </c>
      <c r="E18" s="35" t="str">
        <f>IFERROR(INDEX('[1]13日_公式練習②-結果表（貼付）'!$A:$Z,MATCH($B18,'[1]13日_公式練習②-結果表（貼付）'!$B:$B,0),MATCH('13日_公式練習②-結果表'!E$11,'[1]13日_公式練習②-結果表（貼付）'!$1:$1,0)),"")</f>
        <v>CL/YAMAHA</v>
      </c>
      <c r="F18" s="34" t="str">
        <f>IFERROR(INDEX('[1]13日_公式練習②-結果表（貼付）'!$A:$Z,MATCH($B18,'[1]13日_公式練習②-結果表（貼付）'!$B:$B,0),MATCH('13日_公式練習②-結果表'!F$11,'[1]13日_公式練習②-結果表（貼付）'!$1:$1,0)),"")</f>
        <v>のりものクラブTIGRE</v>
      </c>
      <c r="G18" s="33" t="str">
        <f>IFERROR(INDEX('[1]13日_公式練習②-結果表（貼付）'!$A:$Z,MATCH($B18,'[1]13日_公式練習②-結果表（貼付）'!$B:$B,0),MATCH('13日_公式練習②-結果表'!G$11,'[1]13日_公式練習②-結果表（貼付）'!$1:$1,0)),"")</f>
        <v>BS</v>
      </c>
      <c r="H18" s="32">
        <f>IF(A18="DNS","ｽﾀｰﾄ出来ず",IF(A18="DQ","失　格",IFERROR(INDEX('[1]13日_公式練習②-結果表（貼付）'!$A:$Z,MATCH($B18,'[1]13日_公式練習②-結果表（貼付）'!$B:$B,0),MATCH('13日_公式練習②-結果表'!H$11,'[1]13日_公式練習②-結果表（貼付）'!$1:$1,0)),"")))</f>
        <v>55.030999999999999</v>
      </c>
      <c r="I18" s="31"/>
      <c r="J18" s="30">
        <f>IF(A18="DNS","",IF(A18="DQ","",IFERROR(INDEX('[1]13日_公式練習②-結果表（貼付）'!$A:$Z,MATCH($B18,'[1]13日_公式練習②-結果表（貼付）'!$B:$B,0),MATCH('13日_公式練習②-結果表'!J$11,'[1]13日_公式練習②-結果表（貼付）'!$1:$1,0)),"")))</f>
        <v>0.32800000000000001</v>
      </c>
      <c r="K18" s="30">
        <f>IF(A18="DNS","",IF(A18="DQ","",IFERROR(INDEX('[1]13日_公式練習②-結果表（貼付）'!$A:$Z,MATCH($B18,'[1]13日_公式練習②-結果表（貼付）'!$B:$B,0),MATCH('13日_公式練習②-結果表'!K$11,'[1]13日_公式練習②-結果表（貼付）'!$1:$1,0)),"")))</f>
        <v>5.1999999999999998E-2</v>
      </c>
      <c r="L18" s="29" t="str">
        <f>IF(A18="DNS","",IF(A18="DQ","",IFERROR(INDEX('[1]13日_公式練習②-結果表（貼付）'!$A:$Z,MATCH($B18,'[1]13日_公式練習②-結果表（貼付）'!$B:$B,0),MATCH("In Lap",'[1]13日_公式練習②-結果表（貼付）'!$1:$1,0))&amp;"/"&amp;INDEX('[1]13日_公式練習②-結果表（貼付）'!$A:$Z,MATCH($B18,'[1]13日_公式練習②-結果表（貼付）'!$B:$B,0),MATCH("Laps",'[1]13日_公式練習②-結果表（貼付）'!$1:$1,0)),"")))</f>
        <v>7/10</v>
      </c>
      <c r="M18" s="40"/>
      <c r="N18" s="4"/>
      <c r="O18" s="4"/>
      <c r="P18" s="5" t="str">
        <f>IF(IFERROR(INDEX('[1]13日_公式練習②-結果表（貼付）'!$A:$Z,MATCH($B18,'[1]13日_公式練習②-結果表（貼付）'!$B:$B,0),MATCH(P$11,'[1]13日_公式練習②-結果表（貼付）'!$1:$1,0)),"")=0,"",IFERROR(INDEX('[1]13日_公式練習②-結果表（貼付）'!$A:$Z,MATCH($B18,'[1]13日_公式練習②-結果表（貼付）'!$B:$B,0),MATCH(P$11,'[1]13日_公式練習②-結果表（貼付）'!$1:$1,0)),""))</f>
        <v/>
      </c>
      <c r="Q18" s="5" t="str">
        <f>IF(P18="","",COUNTIF($P$13:P18,"&lt;&gt;"&amp;""))</f>
        <v/>
      </c>
      <c r="R18" s="5" t="str">
        <f>IFERROR(RANK(Q18,$Q$13:$Q$46,1),"")</f>
        <v/>
      </c>
      <c r="S18" s="5" t="str">
        <f>IF(IFERROR(INDEX('[1]13日_公式練習②-結果表（貼付）'!$A:$Z,MATCH($A18,'[1]13日_公式練習②-結果表（貼付）'!$A:$A,0),MATCH(S$11,'[1]13日_公式練習②-結果表（貼付）'!$1:$1,0)),"")=0,"",IFERROR(INDEX('[1]13日_公式練習②-結果表（貼付）'!$A:$Z,MATCH($A18,'[1]13日_公式練習②-結果表（貼付）'!$A:$A,0),MATCH(S$11,'[1]13日_公式練習②-結果表（貼付）'!$1:$1,0)),""))</f>
        <v/>
      </c>
      <c r="T18" s="4"/>
      <c r="U18" s="4"/>
    </row>
    <row r="19" spans="1:21" ht="12.75" customHeight="1" x14ac:dyDescent="0.15">
      <c r="A19" s="39">
        <f>IF(OR('[1]13日_公式練習②-結果表（貼付）'!A8="DNF",'[1]13日_公式練習②-結果表（貼付）'!A8="DNS",'[1]13日_公式練習②-結果表（貼付）'!A8="DQ"),'[1]13日_公式練習②-結果表（貼付）'!A8,IF(MAX('[1]13日_公式練習②-結果表（貼付）'!$A:$A)&gt;A18,A18+1,""))</f>
        <v>7</v>
      </c>
      <c r="B19" s="38">
        <f>IFERROR(INDEX('[1]13日_公式練習②-結果表（貼付）'!A8:$Z$50,MATCH($A19,'[1]13日_公式練習②-結果表（貼付）'!A8:$A$50,0),MATCH('13日_公式練習②-結果表'!B$11,'[1]13日_公式練習②-結果表（貼付）'!$1:$1,0)),"")</f>
        <v>55</v>
      </c>
      <c r="C19" s="37"/>
      <c r="D19" s="36" t="str">
        <f>IFERROR(INDEX('[1]13日_公式練習②-結果表（貼付）'!$A:$Z,MATCH($B19,'[1]13日_公式練習②-結果表（貼付）'!$B:$B,0),MATCH('13日_公式練習②-結果表'!D$11,'[1]13日_公式練習②-結果表（貼付）'!$1:$1,0)),"")</f>
        <v>大井 偉史</v>
      </c>
      <c r="E19" s="35" t="str">
        <f>IFERROR(INDEX('[1]13日_公式練習②-結果表（貼付）'!$A:$Z,MATCH($B19,'[1]13日_公式練習②-結果表（貼付）'!$B:$B,0),MATCH('13日_公式練習②-結果表'!E$11,'[1]13日_公式練習②-結果表（貼付）'!$1:$1,0)),"")</f>
        <v>GILLARD TG17/YAMAHA</v>
      </c>
      <c r="F19" s="34" t="str">
        <f>IFERROR(INDEX('[1]13日_公式練習②-結果表（貼付）'!$A:$Z,MATCH($B19,'[1]13日_公式練習②-結果表（貼付）'!$B:$B,0),MATCH('13日_公式練習②-結果表'!F$11,'[1]13日_公式練習②-結果表（貼付）'!$1:$1,0)),"")</f>
        <v>Vifonte with Ash</v>
      </c>
      <c r="G19" s="33" t="str">
        <f>IFERROR(INDEX('[1]13日_公式練習②-結果表（貼付）'!$A:$Z,MATCH($B19,'[1]13日_公式練習②-結果表（貼付）'!$B:$B,0),MATCH('13日_公式練習②-結果表'!G$11,'[1]13日_公式練習②-結果表（貼付）'!$1:$1,0)),"")</f>
        <v>BS</v>
      </c>
      <c r="H19" s="32">
        <f>IF(A19="DNS","ｽﾀｰﾄ出来ず",IF(A19="DQ","失　格",IFERROR(INDEX('[1]13日_公式練習②-結果表（貼付）'!$A:$Z,MATCH($B19,'[1]13日_公式練習②-結果表（貼付）'!$B:$B,0),MATCH('13日_公式練習②-結果表'!H$11,'[1]13日_公式練習②-結果表（貼付）'!$1:$1,0)),"")))</f>
        <v>55.064</v>
      </c>
      <c r="I19" s="31" t="str">
        <f>IF(H19&lt;1,"",IF($I$11&gt;H19,"R",""))</f>
        <v/>
      </c>
      <c r="J19" s="30">
        <f>IF(A19="DNS","",IF(A19="DQ","",IFERROR(INDEX('[1]13日_公式練習②-結果表（貼付）'!$A:$Z,MATCH($B19,'[1]13日_公式練習②-結果表（貼付）'!$B:$B,0),MATCH('13日_公式練習②-結果表'!J$11,'[1]13日_公式練習②-結果表（貼付）'!$1:$1,0)),"")))</f>
        <v>0.36099999999999999</v>
      </c>
      <c r="K19" s="30">
        <f>IF(A19="DNS","",IF(A19="DQ","",IFERROR(INDEX('[1]13日_公式練習②-結果表（貼付）'!$A:$Z,MATCH($B19,'[1]13日_公式練習②-結果表（貼付）'!$B:$B,0),MATCH('13日_公式練習②-結果表'!K$11,'[1]13日_公式練習②-結果表（貼付）'!$1:$1,0)),"")))</f>
        <v>3.3000000000000002E-2</v>
      </c>
      <c r="L19" s="29" t="str">
        <f>IF(A19="DNS","",IF(A19="DQ","",IFERROR(INDEX('[1]13日_公式練習②-結果表（貼付）'!$A:$Z,MATCH($B19,'[1]13日_公式練習②-結果表（貼付）'!$B:$B,0),MATCH("In Lap",'[1]13日_公式練習②-結果表（貼付）'!$1:$1,0))&amp;"/"&amp;INDEX('[1]13日_公式練習②-結果表（貼付）'!$A:$Z,MATCH($B19,'[1]13日_公式練習②-結果表（貼付）'!$B:$B,0),MATCH("Laps",'[1]13日_公式練習②-結果表（貼付）'!$1:$1,0)),"")))</f>
        <v>8/10</v>
      </c>
      <c r="M19" s="40"/>
      <c r="N19" s="4"/>
      <c r="O19" s="4"/>
      <c r="P19" s="5" t="str">
        <f>IF(IFERROR(INDEX('[1]13日_公式練習②-結果表（貼付）'!$A:$Z,MATCH($B19,'[1]13日_公式練習②-結果表（貼付）'!$B:$B,0),MATCH(P$11,'[1]13日_公式練習②-結果表（貼付）'!$1:$1,0)),"")=0,"",IFERROR(INDEX('[1]13日_公式練習②-結果表（貼付）'!$A:$Z,MATCH($B19,'[1]13日_公式練習②-結果表（貼付）'!$B:$B,0),MATCH(P$11,'[1]13日_公式練習②-結果表（貼付）'!$1:$1,0)),""))</f>
        <v/>
      </c>
      <c r="Q19" s="5" t="str">
        <f>IF(P19="","",COUNTIF($P$13:P19,"&lt;&gt;"&amp;""))</f>
        <v/>
      </c>
      <c r="R19" s="5" t="str">
        <f>IFERROR(RANK(Q19,$Q$13:$Q$46,1),"")</f>
        <v/>
      </c>
      <c r="S19" s="5" t="str">
        <f>IF(IFERROR(INDEX('[1]13日_公式練習②-結果表（貼付）'!$A:$Z,MATCH($A19,'[1]13日_公式練習②-結果表（貼付）'!$A:$A,0),MATCH(S$11,'[1]13日_公式練習②-結果表（貼付）'!$1:$1,0)),"")=0,"",IFERROR(INDEX('[1]13日_公式練習②-結果表（貼付）'!$A:$Z,MATCH($A19,'[1]13日_公式練習②-結果表（貼付）'!$A:$A,0),MATCH(S$11,'[1]13日_公式練習②-結果表（貼付）'!$1:$1,0)),""))</f>
        <v/>
      </c>
      <c r="T19" s="4"/>
      <c r="U19" s="4"/>
    </row>
    <row r="20" spans="1:21" ht="12.75" customHeight="1" x14ac:dyDescent="0.15">
      <c r="A20" s="39">
        <f>IF(OR('[1]13日_公式練習②-結果表（貼付）'!A9="DNF",'[1]13日_公式練習②-結果表（貼付）'!A9="DNS",'[1]13日_公式練習②-結果表（貼付）'!A9="DQ"),'[1]13日_公式練習②-結果表（貼付）'!A9,IF(MAX('[1]13日_公式練習②-結果表（貼付）'!$A:$A)&gt;A19,A19+1,""))</f>
        <v>8</v>
      </c>
      <c r="B20" s="38">
        <f>IFERROR(INDEX('[1]13日_公式練習②-結果表（貼付）'!A9:$Z$50,MATCH($A20,'[1]13日_公式練習②-結果表（貼付）'!A9:$A$50,0),MATCH('13日_公式練習②-結果表'!B$11,'[1]13日_公式練習②-結果表（貼付）'!$1:$1,0)),"")</f>
        <v>17</v>
      </c>
      <c r="C20" s="37"/>
      <c r="D20" s="36" t="str">
        <f>IFERROR(INDEX('[1]13日_公式練習②-結果表（貼付）'!$A:$Z,MATCH($B20,'[1]13日_公式練習②-結果表（貼付）'!$B:$B,0),MATCH('13日_公式練習②-結果表'!D$11,'[1]13日_公式練習②-結果表（貼付）'!$1:$1,0)),"")</f>
        <v>坂 裕之</v>
      </c>
      <c r="E20" s="35" t="str">
        <f>IFERROR(INDEX('[1]13日_公式練習②-結果表（貼付）'!$A:$Z,MATCH($B20,'[1]13日_公式練習②-結果表（貼付）'!$B:$B,0),MATCH('13日_公式練習②-結果表'!E$11,'[1]13日_公式練習②-結果表（貼付）'!$1:$1,0)),"")</f>
        <v>SWF/YAMAHA</v>
      </c>
      <c r="F20" s="34" t="str">
        <f>IFERROR(INDEX('[1]13日_公式練習②-結果表（貼付）'!$A:$Z,MATCH($B20,'[1]13日_公式練習②-結果表（貼付）'!$B:$B,0),MATCH('13日_公式練習②-結果表'!F$11,'[1]13日_公式練習②-結果表（貼付）'!$1:$1,0)),"")</f>
        <v>のりものクラブTIGRE</v>
      </c>
      <c r="G20" s="33" t="str">
        <f>IFERROR(INDEX('[1]13日_公式練習②-結果表（貼付）'!$A:$Z,MATCH($B20,'[1]13日_公式練習②-結果表（貼付）'!$B:$B,0),MATCH('13日_公式練習②-結果表'!G$11,'[1]13日_公式練習②-結果表（貼付）'!$1:$1,0)),"")</f>
        <v>BS</v>
      </c>
      <c r="H20" s="32">
        <f>IF(A20="DNS","ｽﾀｰﾄ出来ず",IF(A20="DQ","失　格",IFERROR(INDEX('[1]13日_公式練習②-結果表（貼付）'!$A:$Z,MATCH($B20,'[1]13日_公式練習②-結果表（貼付）'!$B:$B,0),MATCH('13日_公式練習②-結果表'!H$11,'[1]13日_公式練習②-結果表（貼付）'!$1:$1,0)),"")))</f>
        <v>55.154000000000003</v>
      </c>
      <c r="I20" s="31" t="str">
        <f>IF(H20&lt;1,"",IF($I$11&gt;H20,"R",""))</f>
        <v/>
      </c>
      <c r="J20" s="30">
        <f>IF(A20="DNS","",IF(A20="DQ","",IFERROR(INDEX('[1]13日_公式練習②-結果表（貼付）'!$A:$Z,MATCH($B20,'[1]13日_公式練習②-結果表（貼付）'!$B:$B,0),MATCH('13日_公式練習②-結果表'!J$11,'[1]13日_公式練習②-結果表（貼付）'!$1:$1,0)),"")))</f>
        <v>0.45100000000000001</v>
      </c>
      <c r="K20" s="30">
        <f>IF(A20="DNS","",IF(A20="DQ","",IFERROR(INDEX('[1]13日_公式練習②-結果表（貼付）'!$A:$Z,MATCH($B20,'[1]13日_公式練習②-結果表（貼付）'!$B:$B,0),MATCH('13日_公式練習②-結果表'!K$11,'[1]13日_公式練習②-結果表（貼付）'!$1:$1,0)),"")))</f>
        <v>0.09</v>
      </c>
      <c r="L20" s="29" t="str">
        <f>IF(A20="DNS","",IF(A20="DQ","",IFERROR(INDEX('[1]13日_公式練習②-結果表（貼付）'!$A:$Z,MATCH($B20,'[1]13日_公式練習②-結果表（貼付）'!$B:$B,0),MATCH("In Lap",'[1]13日_公式練習②-結果表（貼付）'!$1:$1,0))&amp;"/"&amp;INDEX('[1]13日_公式練習②-結果表（貼付）'!$A:$Z,MATCH($B20,'[1]13日_公式練習②-結果表（貼付）'!$B:$B,0),MATCH("Laps",'[1]13日_公式練習②-結果表（貼付）'!$1:$1,0)),"")))</f>
        <v>7/10</v>
      </c>
      <c r="M20" s="40"/>
      <c r="N20" s="4"/>
      <c r="O20" s="4"/>
      <c r="P20" s="5" t="str">
        <f>IF(IFERROR(INDEX('[1]13日_公式練習②-結果表（貼付）'!$A:$Z,MATCH($B20,'[1]13日_公式練習②-結果表（貼付）'!$B:$B,0),MATCH(P$11,'[1]13日_公式練習②-結果表（貼付）'!$1:$1,0)),"")=0,"",IFERROR(INDEX('[1]13日_公式練習②-結果表（貼付）'!$A:$Z,MATCH($B20,'[1]13日_公式練習②-結果表（貼付）'!$B:$B,0),MATCH(P$11,'[1]13日_公式練習②-結果表（貼付）'!$1:$1,0)),""))</f>
        <v/>
      </c>
      <c r="Q20" s="5" t="str">
        <f>IF(P20="","",COUNTIF($P$13:P20,"&lt;&gt;"&amp;""))</f>
        <v/>
      </c>
      <c r="R20" s="5" t="str">
        <f>IFERROR(RANK(Q20,$Q$13:$Q$46,1),"")</f>
        <v/>
      </c>
      <c r="S20" s="5" t="str">
        <f>IF(IFERROR(INDEX('[1]13日_公式練習②-結果表（貼付）'!$A:$Z,MATCH($A20,'[1]13日_公式練習②-結果表（貼付）'!$A:$A,0),MATCH(S$11,'[1]13日_公式練習②-結果表（貼付）'!$1:$1,0)),"")=0,"",IFERROR(INDEX('[1]13日_公式練習②-結果表（貼付）'!$A:$Z,MATCH($A20,'[1]13日_公式練習②-結果表（貼付）'!$A:$A,0),MATCH(S$11,'[1]13日_公式練習②-結果表（貼付）'!$1:$1,0)),""))</f>
        <v/>
      </c>
      <c r="T20" s="4"/>
      <c r="U20" s="4"/>
    </row>
    <row r="21" spans="1:21" ht="12.75" customHeight="1" x14ac:dyDescent="0.15">
      <c r="A21" s="39">
        <f>IF(OR('[1]13日_公式練習②-結果表（貼付）'!A10="DNF",'[1]13日_公式練習②-結果表（貼付）'!A10="DNS",'[1]13日_公式練習②-結果表（貼付）'!A10="DQ"),'[1]13日_公式練習②-結果表（貼付）'!A10,IF(MAX('[1]13日_公式練習②-結果表（貼付）'!$A:$A)&gt;A20,A20+1,""))</f>
        <v>9</v>
      </c>
      <c r="B21" s="38">
        <f>IFERROR(INDEX('[1]13日_公式練習②-結果表（貼付）'!A10:$Z$50,MATCH($A21,'[1]13日_公式練習②-結果表（貼付）'!A10:$A$50,0),MATCH('13日_公式練習②-結果表'!B$11,'[1]13日_公式練習②-結果表（貼付）'!$1:$1,0)),"")</f>
        <v>44</v>
      </c>
      <c r="C21" s="37"/>
      <c r="D21" s="36" t="str">
        <f>IFERROR(INDEX('[1]13日_公式練習②-結果表（貼付）'!$A:$Z,MATCH($B21,'[1]13日_公式練習②-結果表（貼付）'!$B:$B,0),MATCH('13日_公式練習②-結果表'!D$11,'[1]13日_公式練習②-結果表（貼付）'!$1:$1,0)),"")</f>
        <v>中村 海斗</v>
      </c>
      <c r="E21" s="35" t="str">
        <f>IFERROR(INDEX('[1]13日_公式練習②-結果表（貼付）'!$A:$Z,MATCH($B21,'[1]13日_公式練習②-結果表（貼付）'!$B:$B,0),MATCH('13日_公式練習②-結果表'!E$11,'[1]13日_公式練習②-結果表（貼付）'!$1:$1,0)),"")</f>
        <v>TONY KART/YAMAHA</v>
      </c>
      <c r="F21" s="34" t="str">
        <f>IFERROR(INDEX('[1]13日_公式練習②-結果表（貼付）'!$A:$Z,MATCH($B21,'[1]13日_公式練習②-結果表（貼付）'!$B:$B,0),MATCH('13日_公式練習②-結果表'!F$11,'[1]13日_公式練習②-結果表（貼付）'!$1:$1,0)),"")</f>
        <v>TEAM NAGAO</v>
      </c>
      <c r="G21" s="33" t="str">
        <f>IFERROR(INDEX('[1]13日_公式練習②-結果表（貼付）'!$A:$Z,MATCH($B21,'[1]13日_公式練習②-結果表（貼付）'!$B:$B,0),MATCH('13日_公式練習②-結果表'!G$11,'[1]13日_公式練習②-結果表（貼付）'!$1:$1,0)),"")</f>
        <v>BS</v>
      </c>
      <c r="H21" s="32">
        <f>IF(A21="DNS","ｽﾀｰﾄ出来ず",IF(A21="DQ","失　格",IFERROR(INDEX('[1]13日_公式練習②-結果表（貼付）'!$A:$Z,MATCH($B21,'[1]13日_公式練習②-結果表（貼付）'!$B:$B,0),MATCH('13日_公式練習②-結果表'!H$11,'[1]13日_公式練習②-結果表（貼付）'!$1:$1,0)),"")))</f>
        <v>55.179000000000002</v>
      </c>
      <c r="I21" s="31" t="str">
        <f>IF(H21&lt;1,"",IF($I$11&gt;H21,"R",""))</f>
        <v/>
      </c>
      <c r="J21" s="30">
        <f>IF(A21="DNS","",IF(A21="DQ","",IFERROR(INDEX('[1]13日_公式練習②-結果表（貼付）'!$A:$Z,MATCH($B21,'[1]13日_公式練習②-結果表（貼付）'!$B:$B,0),MATCH('13日_公式練習②-結果表'!J$11,'[1]13日_公式練習②-結果表（貼付）'!$1:$1,0)),"")))</f>
        <v>0.47599999999999998</v>
      </c>
      <c r="K21" s="30">
        <f>IF(A21="DNS","",IF(A21="DQ","",IFERROR(INDEX('[1]13日_公式練習②-結果表（貼付）'!$A:$Z,MATCH($B21,'[1]13日_公式練習②-結果表（貼付）'!$B:$B,0),MATCH('13日_公式練習②-結果表'!K$11,'[1]13日_公式練習②-結果表（貼付）'!$1:$1,0)),"")))</f>
        <v>2.5000000000000001E-2</v>
      </c>
      <c r="L21" s="29" t="str">
        <f>IF(A21="DNS","",IF(A21="DQ","",IFERROR(INDEX('[1]13日_公式練習②-結果表（貼付）'!$A:$Z,MATCH($B21,'[1]13日_公式練習②-結果表（貼付）'!$B:$B,0),MATCH("In Lap",'[1]13日_公式練習②-結果表（貼付）'!$1:$1,0))&amp;"/"&amp;INDEX('[1]13日_公式練習②-結果表（貼付）'!$A:$Z,MATCH($B21,'[1]13日_公式練習②-結果表（貼付）'!$B:$B,0),MATCH("Laps",'[1]13日_公式練習②-結果表（貼付）'!$1:$1,0)),"")))</f>
        <v>4/7</v>
      </c>
      <c r="M21" s="40"/>
      <c r="N21" s="4"/>
      <c r="O21" s="4"/>
      <c r="P21" s="5" t="str">
        <f>IF(IFERROR(INDEX('[1]13日_公式練習②-結果表（貼付）'!$A:$Z,MATCH($B21,'[1]13日_公式練習②-結果表（貼付）'!$B:$B,0),MATCH(P$11,'[1]13日_公式練習②-結果表（貼付）'!$1:$1,0)),"")=0,"",IFERROR(INDEX('[1]13日_公式練習②-結果表（貼付）'!$A:$Z,MATCH($B21,'[1]13日_公式練習②-結果表（貼付）'!$B:$B,0),MATCH(P$11,'[1]13日_公式練習②-結果表（貼付）'!$1:$1,0)),""))</f>
        <v/>
      </c>
      <c r="Q21" s="5" t="str">
        <f>IF(P21="","",COUNTIF($P$13:P21,"&lt;&gt;"&amp;""))</f>
        <v/>
      </c>
      <c r="R21" s="5" t="str">
        <f>IFERROR(RANK(Q21,$Q$13:$Q$46,1),"")</f>
        <v/>
      </c>
      <c r="S21" s="5" t="str">
        <f>IF(IFERROR(INDEX('[1]13日_公式練習②-結果表（貼付）'!$A:$Z,MATCH($A21,'[1]13日_公式練習②-結果表（貼付）'!$A:$A,0),MATCH(S$11,'[1]13日_公式練習②-結果表（貼付）'!$1:$1,0)),"")=0,"",IFERROR(INDEX('[1]13日_公式練習②-結果表（貼付）'!$A:$Z,MATCH($A21,'[1]13日_公式練習②-結果表（貼付）'!$A:$A,0),MATCH(S$11,'[1]13日_公式練習②-結果表（貼付）'!$1:$1,0)),""))</f>
        <v/>
      </c>
      <c r="T21" s="4"/>
      <c r="U21" s="4"/>
    </row>
    <row r="22" spans="1:21" ht="12.75" customHeight="1" x14ac:dyDescent="0.15">
      <c r="A22" s="39">
        <f>IF(OR('[1]13日_公式練習②-結果表（貼付）'!A11="DNF",'[1]13日_公式練習②-結果表（貼付）'!A11="DNS",'[1]13日_公式練習②-結果表（貼付）'!A11="DQ"),'[1]13日_公式練習②-結果表（貼付）'!A11,IF(MAX('[1]13日_公式練習②-結果表（貼付）'!$A:$A)&gt;A21,A21+1,""))</f>
        <v>10</v>
      </c>
      <c r="B22" s="38">
        <f>IFERROR(INDEX('[1]13日_公式練習②-結果表（貼付）'!A11:$Z$50,MATCH($A22,'[1]13日_公式練習②-結果表（貼付）'!A11:$A$50,0),MATCH('13日_公式練習②-結果表'!B$11,'[1]13日_公式練習②-結果表（貼付）'!$1:$1,0)),"")</f>
        <v>72</v>
      </c>
      <c r="C22" s="37"/>
      <c r="D22" s="36" t="str">
        <f>IFERROR(INDEX('[1]13日_公式練習②-結果表（貼付）'!$A:$Z,MATCH($B22,'[1]13日_公式練習②-結果表（貼付）'!$B:$B,0),MATCH('13日_公式練習②-結果表'!D$11,'[1]13日_公式練習②-結果表（貼付）'!$1:$1,0)),"")</f>
        <v>小野 大地</v>
      </c>
      <c r="E22" s="35" t="str">
        <f>IFERROR(INDEX('[1]13日_公式練習②-結果表（貼付）'!$A:$Z,MATCH($B22,'[1]13日_公式練習②-結果表（貼付）'!$B:$B,0),MATCH('13日_公式練習②-結果表'!E$11,'[1]13日_公式練習②-結果表（貼付）'!$1:$1,0)),"")</f>
        <v>KOSMIC/YAMAHA</v>
      </c>
      <c r="F22" s="34" t="str">
        <f>IFERROR(INDEX('[1]13日_公式練習②-結果表（貼付）'!$A:$Z,MATCH($B22,'[1]13日_公式練習②-結果表（貼付）'!$B:$B,0),MATCH('13日_公式練習②-結果表'!F$11,'[1]13日_公式練習②-結果表（貼付）'!$1:$1,0)),"")</f>
        <v>チームTKC</v>
      </c>
      <c r="G22" s="33" t="str">
        <f>IFERROR(INDEX('[1]13日_公式練習②-結果表（貼付）'!$A:$Z,MATCH($B22,'[1]13日_公式練習②-結果表（貼付）'!$B:$B,0),MATCH('13日_公式練習②-結果表'!G$11,'[1]13日_公式練習②-結果表（貼付）'!$1:$1,0)),"")</f>
        <v>BS</v>
      </c>
      <c r="H22" s="32">
        <f>IF(A22="DNS","ｽﾀｰﾄ出来ず",IF(A22="DQ","失　格",IFERROR(INDEX('[1]13日_公式練習②-結果表（貼付）'!$A:$Z,MATCH($B22,'[1]13日_公式練習②-結果表（貼付）'!$B:$B,0),MATCH('13日_公式練習②-結果表'!H$11,'[1]13日_公式練習②-結果表（貼付）'!$1:$1,0)),"")))</f>
        <v>55.195</v>
      </c>
      <c r="I22" s="31" t="str">
        <f>IF(H22&lt;1,"",IF($I$11&gt;H22,"R",""))</f>
        <v/>
      </c>
      <c r="J22" s="30">
        <f>IF(A22="DNS","",IF(A22="DQ","",IFERROR(INDEX('[1]13日_公式練習②-結果表（貼付）'!$A:$Z,MATCH($B22,'[1]13日_公式練習②-結果表（貼付）'!$B:$B,0),MATCH('13日_公式練習②-結果表'!J$11,'[1]13日_公式練習②-結果表（貼付）'!$1:$1,0)),"")))</f>
        <v>0.49199999999999999</v>
      </c>
      <c r="K22" s="30">
        <f>IF(A22="DNS","",IF(A22="DQ","",IFERROR(INDEX('[1]13日_公式練習②-結果表（貼付）'!$A:$Z,MATCH($B22,'[1]13日_公式練習②-結果表（貼付）'!$B:$B,0),MATCH('13日_公式練習②-結果表'!K$11,'[1]13日_公式練習②-結果表（貼付）'!$1:$1,0)),"")))</f>
        <v>1.6E-2</v>
      </c>
      <c r="L22" s="29" t="str">
        <f>IF(A22="DNS","",IF(A22="DQ","",IFERROR(INDEX('[1]13日_公式練習②-結果表（貼付）'!$A:$Z,MATCH($B22,'[1]13日_公式練習②-結果表（貼付）'!$B:$B,0),MATCH("In Lap",'[1]13日_公式練習②-結果表（貼付）'!$1:$1,0))&amp;"/"&amp;INDEX('[1]13日_公式練習②-結果表（貼付）'!$A:$Z,MATCH($B22,'[1]13日_公式練習②-結果表（貼付）'!$B:$B,0),MATCH("Laps",'[1]13日_公式練習②-結果表（貼付）'!$1:$1,0)),"")))</f>
        <v>6/10</v>
      </c>
      <c r="M22" s="40"/>
      <c r="N22" s="4"/>
      <c r="O22" s="4"/>
      <c r="P22" s="5" t="str">
        <f>IF(IFERROR(INDEX('[1]13日_公式練習②-結果表（貼付）'!$A:$Z,MATCH($B22,'[1]13日_公式練習②-結果表（貼付）'!$B:$B,0),MATCH(P$11,'[1]13日_公式練習②-結果表（貼付）'!$1:$1,0)),"")=0,"",IFERROR(INDEX('[1]13日_公式練習②-結果表（貼付）'!$A:$Z,MATCH($B22,'[1]13日_公式練習②-結果表（貼付）'!$B:$B,0),MATCH(P$11,'[1]13日_公式練習②-結果表（貼付）'!$1:$1,0)),""))</f>
        <v/>
      </c>
      <c r="Q22" s="5" t="str">
        <f>IF(P22="","",COUNTIF($P$13:P22,"&lt;&gt;"&amp;""))</f>
        <v/>
      </c>
      <c r="R22" s="5" t="str">
        <f>IFERROR(RANK(Q22,$Q$13:$Q$46,1),"")</f>
        <v/>
      </c>
      <c r="S22" s="5" t="str">
        <f>IF(IFERROR(INDEX('[1]13日_公式練習②-結果表（貼付）'!$A:$Z,MATCH($A22,'[1]13日_公式練習②-結果表（貼付）'!$A:$A,0),MATCH(S$11,'[1]13日_公式練習②-結果表（貼付）'!$1:$1,0)),"")=0,"",IFERROR(INDEX('[1]13日_公式練習②-結果表（貼付）'!$A:$Z,MATCH($A22,'[1]13日_公式練習②-結果表（貼付）'!$A:$A,0),MATCH(S$11,'[1]13日_公式練習②-結果表（貼付）'!$1:$1,0)),""))</f>
        <v/>
      </c>
      <c r="T22" s="4"/>
      <c r="U22" s="4"/>
    </row>
    <row r="23" spans="1:21" ht="12.75" customHeight="1" x14ac:dyDescent="0.15">
      <c r="A23" s="39">
        <f>IF(OR('[1]13日_公式練習②-結果表（貼付）'!A12="DNF",'[1]13日_公式練習②-結果表（貼付）'!A12="DNS",'[1]13日_公式練習②-結果表（貼付）'!A12="DQ"),'[1]13日_公式練習②-結果表（貼付）'!A12,IF(MAX('[1]13日_公式練習②-結果表（貼付）'!$A:$A)&gt;A22,A22+1,""))</f>
        <v>11</v>
      </c>
      <c r="B23" s="38">
        <f>IFERROR(INDEX('[1]13日_公式練習②-結果表（貼付）'!A12:$Z$50,MATCH($A23,'[1]13日_公式練習②-結果表（貼付）'!A12:$A$50,0),MATCH('13日_公式練習②-結果表'!B$11,'[1]13日_公式練習②-結果表（貼付）'!$1:$1,0)),"")</f>
        <v>64</v>
      </c>
      <c r="C23" s="37"/>
      <c r="D23" s="36" t="str">
        <f>IFERROR(INDEX('[1]13日_公式練習②-結果表（貼付）'!$A:$Z,MATCH($B23,'[1]13日_公式練習②-結果表（貼付）'!$B:$B,0),MATCH('13日_公式練習②-結果表'!D$11,'[1]13日_公式練習②-結果表（貼付）'!$1:$1,0)),"")</f>
        <v>角田 侑進</v>
      </c>
      <c r="E23" s="35" t="str">
        <f>IFERROR(INDEX('[1]13日_公式練習②-結果表（貼付）'!$A:$Z,MATCH($B23,'[1]13日_公式練習②-結果表（貼付）'!$B:$B,0),MATCH('13日_公式練習②-結果表'!E$11,'[1]13日_公式練習②-結果表（貼付）'!$1:$1,0)),"")</f>
        <v>KOSMIC/YAMAHA</v>
      </c>
      <c r="F23" s="34" t="str">
        <f>IFERROR(INDEX('[1]13日_公式練習②-結果表（貼付）'!$A:$Z,MATCH($B23,'[1]13日_公式練習②-結果表（貼付）'!$B:$B,0),MATCH('13日_公式練習②-結果表'!F$11,'[1]13日_公式練習②-結果表（貼付）'!$1:$1,0)),"")</f>
        <v>HRT</v>
      </c>
      <c r="G23" s="33" t="str">
        <f>IFERROR(INDEX('[1]13日_公式練習②-結果表（貼付）'!$A:$Z,MATCH($B23,'[1]13日_公式練習②-結果表（貼付）'!$B:$B,0),MATCH('13日_公式練習②-結果表'!G$11,'[1]13日_公式練習②-結果表（貼付）'!$1:$1,0)),"")</f>
        <v>BS</v>
      </c>
      <c r="H23" s="32">
        <f>IF(A23="DNS","ｽﾀｰﾄ出来ず",IF(A23="DQ","失　格",IFERROR(INDEX('[1]13日_公式練習②-結果表（貼付）'!$A:$Z,MATCH($B23,'[1]13日_公式練習②-結果表（貼付）'!$B:$B,0),MATCH('13日_公式練習②-結果表'!H$11,'[1]13日_公式練習②-結果表（貼付）'!$1:$1,0)),"")))</f>
        <v>55.281999999999996</v>
      </c>
      <c r="I23" s="31" t="str">
        <f>IF(H23&lt;1,"",IF($I$11&gt;H23,"R",""))</f>
        <v/>
      </c>
      <c r="J23" s="30">
        <f>IF(A23="DNS","",IF(A23="DQ","",IFERROR(INDEX('[1]13日_公式練習②-結果表（貼付）'!$A:$Z,MATCH($B23,'[1]13日_公式練習②-結果表（貼付）'!$B:$B,0),MATCH('13日_公式練習②-結果表'!J$11,'[1]13日_公式練習②-結果表（貼付）'!$1:$1,0)),"")))</f>
        <v>0.57899999999999996</v>
      </c>
      <c r="K23" s="30">
        <f>IF(A23="DNS","",IF(A23="DQ","",IFERROR(INDEX('[1]13日_公式練習②-結果表（貼付）'!$A:$Z,MATCH($B23,'[1]13日_公式練習②-結果表（貼付）'!$B:$B,0),MATCH('13日_公式練習②-結果表'!K$11,'[1]13日_公式練習②-結果表（貼付）'!$1:$1,0)),"")))</f>
        <v>8.6999999999999994E-2</v>
      </c>
      <c r="L23" s="29" t="str">
        <f>IF(A23="DNS","",IF(A23="DQ","",IFERROR(INDEX('[1]13日_公式練習②-結果表（貼付）'!$A:$Z,MATCH($B23,'[1]13日_公式練習②-結果表（貼付）'!$B:$B,0),MATCH("In Lap",'[1]13日_公式練習②-結果表（貼付）'!$1:$1,0))&amp;"/"&amp;INDEX('[1]13日_公式練習②-結果表（貼付）'!$A:$Z,MATCH($B23,'[1]13日_公式練習②-結果表（貼付）'!$B:$B,0),MATCH("Laps",'[1]13日_公式練習②-結果表（貼付）'!$1:$1,0)),"")))</f>
        <v>9/10</v>
      </c>
      <c r="M23" s="40"/>
      <c r="N23" s="4"/>
      <c r="O23" s="4"/>
      <c r="P23" s="5" t="str">
        <f>IF(IFERROR(INDEX('[1]13日_公式練習②-結果表（貼付）'!$A:$Z,MATCH($B23,'[1]13日_公式練習②-結果表（貼付）'!$B:$B,0),MATCH(P$11,'[1]13日_公式練習②-結果表（貼付）'!$1:$1,0)),"")=0,"",IFERROR(INDEX('[1]13日_公式練習②-結果表（貼付）'!$A:$Z,MATCH($B23,'[1]13日_公式練習②-結果表（貼付）'!$B:$B,0),MATCH(P$11,'[1]13日_公式練習②-結果表（貼付）'!$1:$1,0)),""))</f>
        <v/>
      </c>
      <c r="Q23" s="5" t="str">
        <f>IF(P23="","",COUNTIF($P$13:P23,"&lt;&gt;"&amp;""))</f>
        <v/>
      </c>
      <c r="R23" s="5" t="str">
        <f>IFERROR(RANK(Q23,$Q$13:$Q$46,1),"")</f>
        <v/>
      </c>
      <c r="S23" s="5" t="str">
        <f>IF(IFERROR(INDEX('[1]13日_公式練習②-結果表（貼付）'!$A:$Z,MATCH($A23,'[1]13日_公式練習②-結果表（貼付）'!$A:$A,0),MATCH(S$11,'[1]13日_公式練習②-結果表（貼付）'!$1:$1,0)),"")=0,"",IFERROR(INDEX('[1]13日_公式練習②-結果表（貼付）'!$A:$Z,MATCH($A23,'[1]13日_公式練習②-結果表（貼付）'!$A:$A,0),MATCH(S$11,'[1]13日_公式練習②-結果表（貼付）'!$1:$1,0)),""))</f>
        <v/>
      </c>
      <c r="T23" s="4"/>
      <c r="U23" s="4"/>
    </row>
    <row r="24" spans="1:21" ht="12.75" customHeight="1" x14ac:dyDescent="0.15">
      <c r="A24" s="39">
        <f>IF(OR('[1]13日_公式練習②-結果表（貼付）'!A13="DNF",'[1]13日_公式練習②-結果表（貼付）'!A13="DNS",'[1]13日_公式練習②-結果表（貼付）'!A13="DQ"),'[1]13日_公式練習②-結果表（貼付）'!A13,IF(MAX('[1]13日_公式練習②-結果表（貼付）'!$A:$A)&gt;A23,A23+1,""))</f>
        <v>12</v>
      </c>
      <c r="B24" s="38">
        <f>IFERROR(INDEX('[1]13日_公式練習②-結果表（貼付）'!A13:$Z$50,MATCH($A24,'[1]13日_公式練習②-結果表（貼付）'!A13:$A$50,0),MATCH('13日_公式練習②-結果表'!B$11,'[1]13日_公式練習②-結果表（貼付）'!$1:$1,0)),"")</f>
        <v>71</v>
      </c>
      <c r="C24" s="37"/>
      <c r="D24" s="36" t="str">
        <f>IFERROR(INDEX('[1]13日_公式練習②-結果表（貼付）'!$A:$Z,MATCH($B24,'[1]13日_公式練習②-結果表（貼付）'!$B:$B,0),MATCH('13日_公式練習②-結果表'!D$11,'[1]13日_公式練習②-結果表（貼付）'!$1:$1,0)),"")</f>
        <v>上田 優季</v>
      </c>
      <c r="E24" s="35" t="str">
        <f>IFERROR(INDEX('[1]13日_公式練習②-結果表（貼付）'!$A:$Z,MATCH($B24,'[1]13日_公式練習②-結果表（貼付）'!$B:$B,0),MATCH('13日_公式練習②-結果表'!E$11,'[1]13日_公式練習②-結果表（貼付）'!$1:$1,0)),"")</f>
        <v>CL/YAMAHA</v>
      </c>
      <c r="F24" s="34" t="str">
        <f>IFERROR(INDEX('[1]13日_公式練習②-結果表（貼付）'!$A:$Z,MATCH($B24,'[1]13日_公式練習②-結果表（貼付）'!$B:$B,0),MATCH('13日_公式練習②-結果表'!F$11,'[1]13日_公式練習②-結果表（貼付）'!$1:$1,0)),"")</f>
        <v>カートガレージクラッシュメイト</v>
      </c>
      <c r="G24" s="33" t="str">
        <f>IFERROR(INDEX('[1]13日_公式練習②-結果表（貼付）'!$A:$Z,MATCH($B24,'[1]13日_公式練習②-結果表（貼付）'!$B:$B,0),MATCH('13日_公式練習②-結果表'!G$11,'[1]13日_公式練習②-結果表（貼付）'!$1:$1,0)),"")</f>
        <v>BS</v>
      </c>
      <c r="H24" s="32">
        <f>IF(A24="DNS","ｽﾀｰﾄ出来ず",IF(A24="DQ","失　格",IFERROR(INDEX('[1]13日_公式練習②-結果表（貼付）'!$A:$Z,MATCH($B24,'[1]13日_公式練習②-結果表（貼付）'!$B:$B,0),MATCH('13日_公式練習②-結果表'!H$11,'[1]13日_公式練習②-結果表（貼付）'!$1:$1,0)),"")))</f>
        <v>55.308</v>
      </c>
      <c r="I24" s="31" t="str">
        <f>IF(H24&lt;1,"",IF($I$11&gt;H24,"R",""))</f>
        <v/>
      </c>
      <c r="J24" s="30">
        <f>IF(A24="DNS","",IF(A24="DQ","",IFERROR(INDEX('[1]13日_公式練習②-結果表（貼付）'!$A:$Z,MATCH($B24,'[1]13日_公式練習②-結果表（貼付）'!$B:$B,0),MATCH('13日_公式練習②-結果表'!J$11,'[1]13日_公式練習②-結果表（貼付）'!$1:$1,0)),"")))</f>
        <v>0.60499999999999998</v>
      </c>
      <c r="K24" s="30">
        <f>IF(A24="DNS","",IF(A24="DQ","",IFERROR(INDEX('[1]13日_公式練習②-結果表（貼付）'!$A:$Z,MATCH($B24,'[1]13日_公式練習②-結果表（貼付）'!$B:$B,0),MATCH('13日_公式練習②-結果表'!K$11,'[1]13日_公式練習②-結果表（貼付）'!$1:$1,0)),"")))</f>
        <v>2.5999999999999999E-2</v>
      </c>
      <c r="L24" s="29" t="str">
        <f>IF(A24="DNS","",IF(A24="DQ","",IFERROR(INDEX('[1]13日_公式練習②-結果表（貼付）'!$A:$Z,MATCH($B24,'[1]13日_公式練習②-結果表（貼付）'!$B:$B,0),MATCH("In Lap",'[1]13日_公式練習②-結果表（貼付）'!$1:$1,0))&amp;"/"&amp;INDEX('[1]13日_公式練習②-結果表（貼付）'!$A:$Z,MATCH($B24,'[1]13日_公式練習②-結果表（貼付）'!$B:$B,0),MATCH("Laps",'[1]13日_公式練習②-結果表（貼付）'!$1:$1,0)),"")))</f>
        <v>8/10</v>
      </c>
      <c r="M24" s="40"/>
      <c r="N24" s="4"/>
      <c r="O24" s="4"/>
      <c r="P24" s="5" t="str">
        <f>IF(IFERROR(INDEX('[1]13日_公式練習②-結果表（貼付）'!$A:$Z,MATCH($B24,'[1]13日_公式練習②-結果表（貼付）'!$B:$B,0),MATCH(P$11,'[1]13日_公式練習②-結果表（貼付）'!$1:$1,0)),"")=0,"",IFERROR(INDEX('[1]13日_公式練習②-結果表（貼付）'!$A:$Z,MATCH($B24,'[1]13日_公式練習②-結果表（貼付）'!$B:$B,0),MATCH(P$11,'[1]13日_公式練習②-結果表（貼付）'!$1:$1,0)),""))</f>
        <v/>
      </c>
      <c r="Q24" s="5" t="str">
        <f>IF(P24="","",COUNTIF($P$13:P24,"&lt;&gt;"&amp;""))</f>
        <v/>
      </c>
      <c r="R24" s="5" t="str">
        <f>IFERROR(RANK(Q24,$Q$13:$Q$46,1),"")</f>
        <v/>
      </c>
      <c r="S24" s="5" t="str">
        <f>IF(IFERROR(INDEX('[1]13日_公式練習②-結果表（貼付）'!$A:$Z,MATCH($A24,'[1]13日_公式練習②-結果表（貼付）'!$A:$A,0),MATCH(S$11,'[1]13日_公式練習②-結果表（貼付）'!$1:$1,0)),"")=0,"",IFERROR(INDEX('[1]13日_公式練習②-結果表（貼付）'!$A:$Z,MATCH($A24,'[1]13日_公式練習②-結果表（貼付）'!$A:$A,0),MATCH(S$11,'[1]13日_公式練習②-結果表（貼付）'!$1:$1,0)),""))</f>
        <v/>
      </c>
      <c r="T24" s="4"/>
      <c r="U24" s="4"/>
    </row>
    <row r="25" spans="1:21" ht="12.75" customHeight="1" x14ac:dyDescent="0.15">
      <c r="A25" s="39">
        <f>IF(OR('[1]13日_公式練習②-結果表（貼付）'!A14="DNF",'[1]13日_公式練習②-結果表（貼付）'!A14="DNS",'[1]13日_公式練習②-結果表（貼付）'!A14="DQ"),'[1]13日_公式練習②-結果表（貼付）'!A14,IF(MAX('[1]13日_公式練習②-結果表（貼付）'!$A:$A)&gt;A24,A24+1,""))</f>
        <v>13</v>
      </c>
      <c r="B25" s="38">
        <f>IFERROR(INDEX('[1]13日_公式練習②-結果表（貼付）'!A14:$Z$50,MATCH($A25,'[1]13日_公式練習②-結果表（貼付）'!A14:$A$50,0),MATCH('13日_公式練習②-結果表'!B$11,'[1]13日_公式練習②-結果表（貼付）'!$1:$1,0)),"")</f>
        <v>57</v>
      </c>
      <c r="C25" s="37"/>
      <c r="D25" s="36" t="str">
        <f>IFERROR(INDEX('[1]13日_公式練習②-結果表（貼付）'!$A:$Z,MATCH($B25,'[1]13日_公式練習②-結果表（貼付）'!$B:$B,0),MATCH('13日_公式練習②-結果表'!D$11,'[1]13日_公式練習②-結果表（貼付）'!$1:$1,0)),"")</f>
        <v>米林 慶晃</v>
      </c>
      <c r="E25" s="35" t="str">
        <f>IFERROR(INDEX('[1]13日_公式練習②-結果表（貼付）'!$A:$Z,MATCH($B25,'[1]13日_公式練習②-結果表（貼付）'!$B:$B,0),MATCH('13日_公式練習②-結果表'!E$11,'[1]13日_公式練習②-結果表（貼付）'!$1:$1,0)),"")</f>
        <v>EXPRIT/YAMAHA</v>
      </c>
      <c r="F25" s="34" t="str">
        <f>IFERROR(INDEX('[1]13日_公式練習②-結果表（貼付）'!$A:$Z,MATCH($B25,'[1]13日_公式練習②-結果表（貼付）'!$B:$B,0),MATCH('13日_公式練習②-結果表'!F$11,'[1]13日_公式練習②-結果表（貼付）'!$1:$1,0)),"")</f>
        <v>REON RACING TEAM</v>
      </c>
      <c r="G25" s="33" t="str">
        <f>IFERROR(INDEX('[1]13日_公式練習②-結果表（貼付）'!$A:$Z,MATCH($B25,'[1]13日_公式練習②-結果表（貼付）'!$B:$B,0),MATCH('13日_公式練習②-結果表'!G$11,'[1]13日_公式練習②-結果表（貼付）'!$1:$1,0)),"")</f>
        <v>BS</v>
      </c>
      <c r="H25" s="32">
        <f>IF(A25="DNS","ｽﾀｰﾄ出来ず",IF(A25="DQ","失　格",IFERROR(INDEX('[1]13日_公式練習②-結果表（貼付）'!$A:$Z,MATCH($B25,'[1]13日_公式練習②-結果表（貼付）'!$B:$B,0),MATCH('13日_公式練習②-結果表'!H$11,'[1]13日_公式練習②-結果表（貼付）'!$1:$1,0)),"")))</f>
        <v>55.314</v>
      </c>
      <c r="I25" s="31" t="str">
        <f>IF(H25&lt;1,"",IF($I$11&gt;H25,"R",""))</f>
        <v/>
      </c>
      <c r="J25" s="30">
        <f>IF(A25="DNS","",IF(A25="DQ","",IFERROR(INDEX('[1]13日_公式練習②-結果表（貼付）'!$A:$Z,MATCH($B25,'[1]13日_公式練習②-結果表（貼付）'!$B:$B,0),MATCH('13日_公式練習②-結果表'!J$11,'[1]13日_公式練習②-結果表（貼付）'!$1:$1,0)),"")))</f>
        <v>0.61099999999999999</v>
      </c>
      <c r="K25" s="30">
        <f>IF(A25="DNS","",IF(A25="DQ","",IFERROR(INDEX('[1]13日_公式練習②-結果表（貼付）'!$A:$Z,MATCH($B25,'[1]13日_公式練習②-結果表（貼付）'!$B:$B,0),MATCH('13日_公式練習②-結果表'!K$11,'[1]13日_公式練習②-結果表（貼付）'!$1:$1,0)),"")))</f>
        <v>6.0000000000000001E-3</v>
      </c>
      <c r="L25" s="29" t="str">
        <f>IF(A25="DNS","",IF(A25="DQ","",IFERROR(INDEX('[1]13日_公式練習②-結果表（貼付）'!$A:$Z,MATCH($B25,'[1]13日_公式練習②-結果表（貼付）'!$B:$B,0),MATCH("In Lap",'[1]13日_公式練習②-結果表（貼付）'!$1:$1,0))&amp;"/"&amp;INDEX('[1]13日_公式練習②-結果表（貼付）'!$A:$Z,MATCH($B25,'[1]13日_公式練習②-結果表（貼付）'!$B:$B,0),MATCH("Laps",'[1]13日_公式練習②-結果表（貼付）'!$1:$1,0)),"")))</f>
        <v>7/10</v>
      </c>
      <c r="M25" s="40"/>
      <c r="N25" s="4"/>
      <c r="O25" s="4"/>
      <c r="P25" s="5" t="str">
        <f>IF(IFERROR(INDEX('[1]13日_公式練習②-結果表（貼付）'!$A:$Z,MATCH($B25,'[1]13日_公式練習②-結果表（貼付）'!$B:$B,0),MATCH(P$11,'[1]13日_公式練習②-結果表（貼付）'!$1:$1,0)),"")=0,"",IFERROR(INDEX('[1]13日_公式練習②-結果表（貼付）'!$A:$Z,MATCH($B25,'[1]13日_公式練習②-結果表（貼付）'!$B:$B,0),MATCH(P$11,'[1]13日_公式練習②-結果表（貼付）'!$1:$1,0)),""))</f>
        <v/>
      </c>
      <c r="Q25" s="5" t="str">
        <f>IF(P25="","",COUNTIF($P$13:P25,"&lt;&gt;"&amp;""))</f>
        <v/>
      </c>
      <c r="R25" s="5" t="str">
        <f>IFERROR(RANK(Q25,$Q$13:$Q$46,1),"")</f>
        <v/>
      </c>
      <c r="S25" s="5" t="str">
        <f>IF(IFERROR(INDEX('[1]13日_公式練習②-結果表（貼付）'!$A:$Z,MATCH($A25,'[1]13日_公式練習②-結果表（貼付）'!$A:$A,0),MATCH(S$11,'[1]13日_公式練習②-結果表（貼付）'!$1:$1,0)),"")=0,"",IFERROR(INDEX('[1]13日_公式練習②-結果表（貼付）'!$A:$Z,MATCH($A25,'[1]13日_公式練習②-結果表（貼付）'!$A:$A,0),MATCH(S$11,'[1]13日_公式練習②-結果表（貼付）'!$1:$1,0)),""))</f>
        <v/>
      </c>
      <c r="T25" s="4"/>
      <c r="U25" s="4"/>
    </row>
    <row r="26" spans="1:21" ht="12.75" customHeight="1" x14ac:dyDescent="0.15">
      <c r="A26" s="39">
        <f>IF(OR('[1]13日_公式練習②-結果表（貼付）'!A15="DNF",'[1]13日_公式練習②-結果表（貼付）'!A15="DNS",'[1]13日_公式練習②-結果表（貼付）'!A15="DQ"),'[1]13日_公式練習②-結果表（貼付）'!A15,IF(MAX('[1]13日_公式練習②-結果表（貼付）'!$A:$A)&gt;A25,A25+1,""))</f>
        <v>14</v>
      </c>
      <c r="B26" s="38">
        <f>IFERROR(INDEX('[1]13日_公式練習②-結果表（貼付）'!A15:$Z$50,MATCH($A26,'[1]13日_公式練習②-結果表（貼付）'!A15:$A$50,0),MATCH('13日_公式練習②-結果表'!B$11,'[1]13日_公式練習②-結果表（貼付）'!$1:$1,0)),"")</f>
        <v>13</v>
      </c>
      <c r="C26" s="37"/>
      <c r="D26" s="36" t="str">
        <f>IFERROR(INDEX('[1]13日_公式練習②-結果表（貼付）'!$A:$Z,MATCH($B26,'[1]13日_公式練習②-結果表（貼付）'!$B:$B,0),MATCH('13日_公式練習②-結果表'!D$11,'[1]13日_公式練習②-結果表（貼付）'!$1:$1,0)),"")</f>
        <v>向田 一聡</v>
      </c>
      <c r="E26" s="35" t="str">
        <f>IFERROR(INDEX('[1]13日_公式練習②-結果表（貼付）'!$A:$Z,MATCH($B26,'[1]13日_公式練習②-結果表（貼付）'!$B:$B,0),MATCH('13日_公式練習②-結果表'!E$11,'[1]13日_公式練習②-結果表（貼付）'!$1:$1,0)),"")</f>
        <v>KOSMIC/YAMAHA</v>
      </c>
      <c r="F26" s="34" t="str">
        <f>IFERROR(INDEX('[1]13日_公式練習②-結果表（貼付）'!$A:$Z,MATCH($B26,'[1]13日_公式練習②-結果表（貼付）'!$B:$B,0),MATCH('13日_公式練習②-結果表'!F$11,'[1]13日_公式練習②-結果表（貼付）'!$1:$1,0)),"")</f>
        <v>SLT.RT    ANT</v>
      </c>
      <c r="G26" s="33" t="str">
        <f>IFERROR(INDEX('[1]13日_公式練習②-結果表（貼付）'!$A:$Z,MATCH($B26,'[1]13日_公式練習②-結果表（貼付）'!$B:$B,0),MATCH('13日_公式練習②-結果表'!G$11,'[1]13日_公式練習②-結果表（貼付）'!$1:$1,0)),"")</f>
        <v>BS</v>
      </c>
      <c r="H26" s="32">
        <f>IF(A26="DNS","ｽﾀｰﾄ出来ず",IF(A26="DQ","失　格",IFERROR(INDEX('[1]13日_公式練習②-結果表（貼付）'!$A:$Z,MATCH($B26,'[1]13日_公式練習②-結果表（貼付）'!$B:$B,0),MATCH('13日_公式練習②-結果表'!H$11,'[1]13日_公式練習②-結果表（貼付）'!$1:$1,0)),"")))</f>
        <v>55.326999999999998</v>
      </c>
      <c r="I26" s="31" t="str">
        <f>IF(H26&lt;1,"",IF($I$11&gt;H26,"R",""))</f>
        <v/>
      </c>
      <c r="J26" s="30">
        <f>IF(A26="DNS","",IF(A26="DQ","",IFERROR(INDEX('[1]13日_公式練習②-結果表（貼付）'!$A:$Z,MATCH($B26,'[1]13日_公式練習②-結果表（貼付）'!$B:$B,0),MATCH('13日_公式練習②-結果表'!J$11,'[1]13日_公式練習②-結果表（貼付）'!$1:$1,0)),"")))</f>
        <v>0.624</v>
      </c>
      <c r="K26" s="30">
        <f>IF(A26="DNS","",IF(A26="DQ","",IFERROR(INDEX('[1]13日_公式練習②-結果表（貼付）'!$A:$Z,MATCH($B26,'[1]13日_公式練習②-結果表（貼付）'!$B:$B,0),MATCH('13日_公式練習②-結果表'!K$11,'[1]13日_公式練習②-結果表（貼付）'!$1:$1,0)),"")))</f>
        <v>1.2999999999999999E-2</v>
      </c>
      <c r="L26" s="29" t="str">
        <f>IF(A26="DNS","",IF(A26="DQ","",IFERROR(INDEX('[1]13日_公式練習②-結果表（貼付）'!$A:$Z,MATCH($B26,'[1]13日_公式練習②-結果表（貼付）'!$B:$B,0),MATCH("In Lap",'[1]13日_公式練習②-結果表（貼付）'!$1:$1,0))&amp;"/"&amp;INDEX('[1]13日_公式練習②-結果表（貼付）'!$A:$Z,MATCH($B26,'[1]13日_公式練習②-結果表（貼付）'!$B:$B,0),MATCH("Laps",'[1]13日_公式練習②-結果表（貼付）'!$1:$1,0)),"")))</f>
        <v>10/10</v>
      </c>
      <c r="M26" s="40"/>
      <c r="N26" s="4"/>
      <c r="O26" s="4"/>
      <c r="P26" s="5" t="str">
        <f>IF(IFERROR(INDEX('[1]13日_公式練習②-結果表（貼付）'!$A:$Z,MATCH($B26,'[1]13日_公式練習②-結果表（貼付）'!$B:$B,0),MATCH(P$11,'[1]13日_公式練習②-結果表（貼付）'!$1:$1,0)),"")=0,"",IFERROR(INDEX('[1]13日_公式練習②-結果表（貼付）'!$A:$Z,MATCH($B26,'[1]13日_公式練習②-結果表（貼付）'!$B:$B,0),MATCH(P$11,'[1]13日_公式練習②-結果表（貼付）'!$1:$1,0)),""))</f>
        <v/>
      </c>
      <c r="Q26" s="5" t="str">
        <f>IF(P26="","",COUNTIF($P$13:P26,"&lt;&gt;"&amp;""))</f>
        <v/>
      </c>
      <c r="R26" s="5" t="str">
        <f>IFERROR(RANK(Q26,$Q$13:$Q$46,1),"")</f>
        <v/>
      </c>
      <c r="S26" s="5" t="str">
        <f>IF(IFERROR(INDEX('[1]13日_公式練習②-結果表（貼付）'!$A:$Z,MATCH($A26,'[1]13日_公式練習②-結果表（貼付）'!$A:$A,0),MATCH(S$11,'[1]13日_公式練習②-結果表（貼付）'!$1:$1,0)),"")=0,"",IFERROR(INDEX('[1]13日_公式練習②-結果表（貼付）'!$A:$Z,MATCH($A26,'[1]13日_公式練習②-結果表（貼付）'!$A:$A,0),MATCH(S$11,'[1]13日_公式練習②-結果表（貼付）'!$1:$1,0)),""))</f>
        <v/>
      </c>
      <c r="T26" s="4"/>
      <c r="U26" s="4"/>
    </row>
    <row r="27" spans="1:21" ht="12.75" customHeight="1" x14ac:dyDescent="0.15">
      <c r="A27" s="39">
        <f>IF(OR('[1]13日_公式練習②-結果表（貼付）'!A16="DNF",'[1]13日_公式練習②-結果表（貼付）'!A16="DNS",'[1]13日_公式練習②-結果表（貼付）'!A16="DQ"),'[1]13日_公式練習②-結果表（貼付）'!A16,IF(MAX('[1]13日_公式練習②-結果表（貼付）'!$A:$A)&gt;A26,A26+1,""))</f>
        <v>15</v>
      </c>
      <c r="B27" s="38">
        <f>IFERROR(INDEX('[1]13日_公式練習②-結果表（貼付）'!A16:$Z$50,MATCH($A27,'[1]13日_公式練習②-結果表（貼付）'!A16:$A$50,0),MATCH('13日_公式練習②-結果表'!B$11,'[1]13日_公式練習②-結果表（貼付）'!$1:$1,0)),"")</f>
        <v>37</v>
      </c>
      <c r="C27" s="37"/>
      <c r="D27" s="36" t="str">
        <f>IFERROR(INDEX('[1]13日_公式練習②-結果表（貼付）'!$A:$Z,MATCH($B27,'[1]13日_公式練習②-結果表（貼付）'!$B:$B,0),MATCH('13日_公式練習②-結果表'!D$11,'[1]13日_公式練習②-結果表（貼付）'!$1:$1,0)),"")</f>
        <v>佐藤 琉葵</v>
      </c>
      <c r="E27" s="35" t="str">
        <f>IFERROR(INDEX('[1]13日_公式練習②-結果表（貼付）'!$A:$Z,MATCH($B27,'[1]13日_公式練習②-結果表（貼付）'!$B:$B,0),MATCH('13日_公式練習②-結果表'!E$11,'[1]13日_公式練習②-結果表（貼付）'!$1:$1,0)),"")</f>
        <v>LN KART/YAMAHA</v>
      </c>
      <c r="F27" s="34" t="str">
        <f>IFERROR(INDEX('[1]13日_公式練習②-結果表（貼付）'!$A:$Z,MATCH($B27,'[1]13日_公式練習②-結果表（貼付）'!$B:$B,0),MATCH('13日_公式練習②-結果表'!F$11,'[1]13日_公式練習②-結果表（貼付）'!$1:$1,0)),"")</f>
        <v>DSM</v>
      </c>
      <c r="G27" s="33" t="str">
        <f>IFERROR(INDEX('[1]13日_公式練習②-結果表（貼付）'!$A:$Z,MATCH($B27,'[1]13日_公式練習②-結果表（貼付）'!$B:$B,0),MATCH('13日_公式練習②-結果表'!G$11,'[1]13日_公式練習②-結果表（貼付）'!$1:$1,0)),"")</f>
        <v>BS</v>
      </c>
      <c r="H27" s="32">
        <f>IF(A27="DNS","ｽﾀｰﾄ出来ず",IF(A27="DQ","失　格",IFERROR(INDEX('[1]13日_公式練習②-結果表（貼付）'!$A:$Z,MATCH($B27,'[1]13日_公式練習②-結果表（貼付）'!$B:$B,0),MATCH('13日_公式練習②-結果表'!H$11,'[1]13日_公式練習②-結果表（貼付）'!$1:$1,0)),"")))</f>
        <v>55.369</v>
      </c>
      <c r="I27" s="31" t="str">
        <f>IF(H27&lt;1,"",IF($I$11&gt;H27,"R",""))</f>
        <v/>
      </c>
      <c r="J27" s="30">
        <f>IF(A27="DNS","",IF(A27="DQ","",IFERROR(INDEX('[1]13日_公式練習②-結果表（貼付）'!$A:$Z,MATCH($B27,'[1]13日_公式練習②-結果表（貼付）'!$B:$B,0),MATCH('13日_公式練習②-結果表'!J$11,'[1]13日_公式練習②-結果表（貼付）'!$1:$1,0)),"")))</f>
        <v>0.66600000000000004</v>
      </c>
      <c r="K27" s="30">
        <f>IF(A27="DNS","",IF(A27="DQ","",IFERROR(INDEX('[1]13日_公式練習②-結果表（貼付）'!$A:$Z,MATCH($B27,'[1]13日_公式練習②-結果表（貼付）'!$B:$B,0),MATCH('13日_公式練習②-結果表'!K$11,'[1]13日_公式練習②-結果表（貼付）'!$1:$1,0)),"")))</f>
        <v>4.2000000000000003E-2</v>
      </c>
      <c r="L27" s="29" t="str">
        <f>IF(A27="DNS","",IF(A27="DQ","",IFERROR(INDEX('[1]13日_公式練習②-結果表（貼付）'!$A:$Z,MATCH($B27,'[1]13日_公式練習②-結果表（貼付）'!$B:$B,0),MATCH("In Lap",'[1]13日_公式練習②-結果表（貼付）'!$1:$1,0))&amp;"/"&amp;INDEX('[1]13日_公式練習②-結果表（貼付）'!$A:$Z,MATCH($B27,'[1]13日_公式練習②-結果表（貼付）'!$B:$B,0),MATCH("Laps",'[1]13日_公式練習②-結果表（貼付）'!$1:$1,0)),"")))</f>
        <v>3/10</v>
      </c>
      <c r="M27" s="40"/>
      <c r="N27" s="4"/>
      <c r="O27" s="4"/>
      <c r="P27" s="5" t="str">
        <f>IF(IFERROR(INDEX('[1]13日_公式練習②-結果表（貼付）'!$A:$Z,MATCH($B27,'[1]13日_公式練習②-結果表（貼付）'!$B:$B,0),MATCH(P$11,'[1]13日_公式練習②-結果表（貼付）'!$1:$1,0)),"")=0,"",IFERROR(INDEX('[1]13日_公式練習②-結果表（貼付）'!$A:$Z,MATCH($B27,'[1]13日_公式練習②-結果表（貼付）'!$B:$B,0),MATCH(P$11,'[1]13日_公式練習②-結果表（貼付）'!$1:$1,0)),""))</f>
        <v/>
      </c>
      <c r="Q27" s="5" t="str">
        <f>IF(P27="","",COUNTIF($P$13:P27,"&lt;&gt;"&amp;""))</f>
        <v/>
      </c>
      <c r="R27" s="5" t="str">
        <f>IFERROR(RANK(Q27,$Q$13:$Q$46,1),"")</f>
        <v/>
      </c>
      <c r="S27" s="5" t="str">
        <f>IF(IFERROR(INDEX('[1]13日_公式練習②-結果表（貼付）'!$A:$Z,MATCH($A27,'[1]13日_公式練習②-結果表（貼付）'!$A:$A,0),MATCH(S$11,'[1]13日_公式練習②-結果表（貼付）'!$1:$1,0)),"")=0,"",IFERROR(INDEX('[1]13日_公式練習②-結果表（貼付）'!$A:$Z,MATCH($A27,'[1]13日_公式練習②-結果表（貼付）'!$A:$A,0),MATCH(S$11,'[1]13日_公式練習②-結果表（貼付）'!$1:$1,0)),""))</f>
        <v/>
      </c>
      <c r="T27" s="4"/>
      <c r="U27" s="4"/>
    </row>
    <row r="28" spans="1:21" ht="12.75" customHeight="1" x14ac:dyDescent="0.15">
      <c r="A28" s="39">
        <f>IF(OR('[1]13日_公式練習②-結果表（貼付）'!A17="DNF",'[1]13日_公式練習②-結果表（貼付）'!A17="DNS",'[1]13日_公式練習②-結果表（貼付）'!A17="DQ"),'[1]13日_公式練習②-結果表（貼付）'!A17,IF(MAX('[1]13日_公式練習②-結果表（貼付）'!$A:$A)&gt;A27,A27+1,""))</f>
        <v>16</v>
      </c>
      <c r="B28" s="38">
        <f>IFERROR(INDEX('[1]13日_公式練習②-結果表（貼付）'!A17:$Z$50,MATCH($A28,'[1]13日_公式練習②-結果表（貼付）'!A17:$A$50,0),MATCH('13日_公式練習②-結果表'!B$11,'[1]13日_公式練習②-結果表（貼付）'!$1:$1,0)),"")</f>
        <v>96</v>
      </c>
      <c r="C28" s="37"/>
      <c r="D28" s="36" t="str">
        <f>IFERROR(INDEX('[1]13日_公式練習②-結果表（貼付）'!$A:$Z,MATCH($B28,'[1]13日_公式練習②-結果表（貼付）'!$B:$B,0),MATCH('13日_公式練習②-結果表'!D$11,'[1]13日_公式練習②-結果表（貼付）'!$1:$1,0)),"")</f>
        <v>大野 弘志</v>
      </c>
      <c r="E28" s="35" t="str">
        <f>IFERROR(INDEX('[1]13日_公式練習②-結果表（貼付）'!$A:$Z,MATCH($B28,'[1]13日_公式練習②-結果表（貼付）'!$B:$B,0),MATCH('13日_公式練習②-結果表'!E$11,'[1]13日_公式練習②-結果表（貼付）'!$1:$1,0)),"")</f>
        <v>EXPRIT/YAMAHA</v>
      </c>
      <c r="F28" s="34" t="str">
        <f>IFERROR(INDEX('[1]13日_公式練習②-結果表（貼付）'!$A:$Z,MATCH($B28,'[1]13日_公式練習②-結果表（貼付）'!$B:$B,0),MATCH('13日_公式練習②-結果表'!F$11,'[1]13日_公式練習②-結果表（貼付）'!$1:$1,0)),"")</f>
        <v>SLT.RT/Team BONJIN</v>
      </c>
      <c r="G28" s="33" t="str">
        <f>IFERROR(INDEX('[1]13日_公式練習②-結果表（貼付）'!$A:$Z,MATCH($B28,'[1]13日_公式練習②-結果表（貼付）'!$B:$B,0),MATCH('13日_公式練習②-結果表'!G$11,'[1]13日_公式練習②-結果表（貼付）'!$1:$1,0)),"")</f>
        <v>BS</v>
      </c>
      <c r="H28" s="32">
        <f>IF(A28="DNS","ｽﾀｰﾄ出来ず",IF(A28="DQ","失　格",IFERROR(INDEX('[1]13日_公式練習②-結果表（貼付）'!$A:$Z,MATCH($B28,'[1]13日_公式練習②-結果表（貼付）'!$B:$B,0),MATCH('13日_公式練習②-結果表'!H$11,'[1]13日_公式練習②-結果表（貼付）'!$1:$1,0)),"")))</f>
        <v>55.551000000000002</v>
      </c>
      <c r="I28" s="31" t="str">
        <f>IF(H28&lt;1,"",IF($I$11&gt;H28,"R",""))</f>
        <v/>
      </c>
      <c r="J28" s="30">
        <f>IF(A28="DNS","",IF(A28="DQ","",IFERROR(INDEX('[1]13日_公式練習②-結果表（貼付）'!$A:$Z,MATCH($B28,'[1]13日_公式練習②-結果表（貼付）'!$B:$B,0),MATCH('13日_公式練習②-結果表'!J$11,'[1]13日_公式練習②-結果表（貼付）'!$1:$1,0)),"")))</f>
        <v>0.84799999999999998</v>
      </c>
      <c r="K28" s="30">
        <f>IF(A28="DNS","",IF(A28="DQ","",IFERROR(INDEX('[1]13日_公式練習②-結果表（貼付）'!$A:$Z,MATCH($B28,'[1]13日_公式練習②-結果表（貼付）'!$B:$B,0),MATCH('13日_公式練習②-結果表'!K$11,'[1]13日_公式練習②-結果表（貼付）'!$1:$1,0)),"")))</f>
        <v>0.182</v>
      </c>
      <c r="L28" s="29" t="str">
        <f>IF(A28="DNS","",IF(A28="DQ","",IFERROR(INDEX('[1]13日_公式練習②-結果表（貼付）'!$A:$Z,MATCH($B28,'[1]13日_公式練習②-結果表（貼付）'!$B:$B,0),MATCH("In Lap",'[1]13日_公式練習②-結果表（貼付）'!$1:$1,0))&amp;"/"&amp;INDEX('[1]13日_公式練習②-結果表（貼付）'!$A:$Z,MATCH($B28,'[1]13日_公式練習②-結果表（貼付）'!$B:$B,0),MATCH("Laps",'[1]13日_公式練習②-結果表（貼付）'!$1:$1,0)),"")))</f>
        <v>10/10</v>
      </c>
      <c r="M28" s="40"/>
      <c r="N28" s="4"/>
      <c r="O28" s="4"/>
      <c r="P28" s="5" t="str">
        <f>IF(IFERROR(INDEX('[1]13日_公式練習②-結果表（貼付）'!$A:$Z,MATCH($B28,'[1]13日_公式練習②-結果表（貼付）'!$B:$B,0),MATCH(P$11,'[1]13日_公式練習②-結果表（貼付）'!$1:$1,0)),"")=0,"",IFERROR(INDEX('[1]13日_公式練習②-結果表（貼付）'!$A:$Z,MATCH($B28,'[1]13日_公式練習②-結果表（貼付）'!$B:$B,0),MATCH(P$11,'[1]13日_公式練習②-結果表（貼付）'!$1:$1,0)),""))</f>
        <v/>
      </c>
      <c r="Q28" s="5" t="str">
        <f>IF(P28="","",COUNTIF($P$13:P28,"&lt;&gt;"&amp;""))</f>
        <v/>
      </c>
      <c r="R28" s="5" t="str">
        <f>IFERROR(RANK(Q28,$Q$13:$Q$46,1),"")</f>
        <v/>
      </c>
      <c r="S28" s="5" t="str">
        <f>IF(IFERROR(INDEX('[1]13日_公式練習②-結果表（貼付）'!$A:$Z,MATCH($A28,'[1]13日_公式練習②-結果表（貼付）'!$A:$A,0),MATCH(S$11,'[1]13日_公式練習②-結果表（貼付）'!$1:$1,0)),"")=0,"",IFERROR(INDEX('[1]13日_公式練習②-結果表（貼付）'!$A:$Z,MATCH($A28,'[1]13日_公式練習②-結果表（貼付）'!$A:$A,0),MATCH(S$11,'[1]13日_公式練習②-結果表（貼付）'!$1:$1,0)),""))</f>
        <v/>
      </c>
      <c r="T28" s="4"/>
      <c r="U28" s="4"/>
    </row>
    <row r="29" spans="1:21" ht="12.75" customHeight="1" x14ac:dyDescent="0.15">
      <c r="A29" s="39">
        <f>IF(OR('[1]13日_公式練習②-結果表（貼付）'!A18="DNF",'[1]13日_公式練習②-結果表（貼付）'!A18="DNS",'[1]13日_公式練習②-結果表（貼付）'!A18="DQ"),'[1]13日_公式練習②-結果表（貼付）'!A18,IF(MAX('[1]13日_公式練習②-結果表（貼付）'!$A:$A)&gt;A28,A28+1,""))</f>
        <v>17</v>
      </c>
      <c r="B29" s="38">
        <f>IFERROR(INDEX('[1]13日_公式練習②-結果表（貼付）'!A18:$Z$50,MATCH($A29,'[1]13日_公式練習②-結果表（貼付）'!A18:$A$50,0),MATCH('13日_公式練習②-結果表'!B$11,'[1]13日_公式練習②-結果表（貼付）'!$1:$1,0)),"")</f>
        <v>58</v>
      </c>
      <c r="C29" s="37"/>
      <c r="D29" s="36" t="str">
        <f>IFERROR(INDEX('[1]13日_公式練習②-結果表（貼付）'!$A:$Z,MATCH($B29,'[1]13日_公式練習②-結果表（貼付）'!$B:$B,0),MATCH('13日_公式練習②-結果表'!D$11,'[1]13日_公式練習②-結果表（貼付）'!$1:$1,0)),"")</f>
        <v>江崎 昭彦</v>
      </c>
      <c r="E29" s="35" t="str">
        <f>IFERROR(INDEX('[1]13日_公式練習②-結果表（貼付）'!$A:$Z,MATCH($B29,'[1]13日_公式練習②-結果表（貼付）'!$B:$B,0),MATCH('13日_公式練習②-結果表'!E$11,'[1]13日_公式練習②-結果表（貼付）'!$1:$1,0)),"")</f>
        <v>KOSMIC/YAMAHA</v>
      </c>
      <c r="F29" s="34" t="str">
        <f>IFERROR(INDEX('[1]13日_公式練習②-結果表（貼付）'!$A:$Z,MATCH($B29,'[1]13日_公式練習②-結果表（貼付）'!$B:$B,0),MATCH('13日_公式練習②-結果表'!F$11,'[1]13日_公式練習②-結果表（貼付）'!$1:$1,0)),"")</f>
        <v>Ash</v>
      </c>
      <c r="G29" s="33" t="str">
        <f>IFERROR(INDEX('[1]13日_公式練習②-結果表（貼付）'!$A:$Z,MATCH($B29,'[1]13日_公式練習②-結果表（貼付）'!$B:$B,0),MATCH('13日_公式練習②-結果表'!G$11,'[1]13日_公式練習②-結果表（貼付）'!$1:$1,0)),"")</f>
        <v>BS</v>
      </c>
      <c r="H29" s="32">
        <f>IF(A29="DNS","ｽﾀｰﾄ出来ず",IF(A29="DQ","失　格",IFERROR(INDEX('[1]13日_公式練習②-結果表（貼付）'!$A:$Z,MATCH($B29,'[1]13日_公式練習②-結果表（貼付）'!$B:$B,0),MATCH('13日_公式練習②-結果表'!H$11,'[1]13日_公式練習②-結果表（貼付）'!$1:$1,0)),"")))</f>
        <v>55.996000000000002</v>
      </c>
      <c r="I29" s="31" t="str">
        <f>IF(H29&lt;1,"",IF($I$11&gt;H29,"R",""))</f>
        <v/>
      </c>
      <c r="J29" s="30">
        <f>IF(A29="DNS","",IF(A29="DQ","",IFERROR(INDEX('[1]13日_公式練習②-結果表（貼付）'!$A:$Z,MATCH($B29,'[1]13日_公式練習②-結果表（貼付）'!$B:$B,0),MATCH('13日_公式練習②-結果表'!J$11,'[1]13日_公式練習②-結果表（貼付）'!$1:$1,0)),"")))</f>
        <v>1.2929999999999999</v>
      </c>
      <c r="K29" s="30">
        <f>IF(A29="DNS","",IF(A29="DQ","",IFERROR(INDEX('[1]13日_公式練習②-結果表（貼付）'!$A:$Z,MATCH($B29,'[1]13日_公式練習②-結果表（貼付）'!$B:$B,0),MATCH('13日_公式練習②-結果表'!K$11,'[1]13日_公式練習②-結果表（貼付）'!$1:$1,0)),"")))</f>
        <v>0.44500000000000001</v>
      </c>
      <c r="L29" s="29" t="str">
        <f>IF(A29="DNS","",IF(A29="DQ","",IFERROR(INDEX('[1]13日_公式練習②-結果表（貼付）'!$A:$Z,MATCH($B29,'[1]13日_公式練習②-結果表（貼付）'!$B:$B,0),MATCH("In Lap",'[1]13日_公式練習②-結果表（貼付）'!$1:$1,0))&amp;"/"&amp;INDEX('[1]13日_公式練習②-結果表（貼付）'!$A:$Z,MATCH($B29,'[1]13日_公式練習②-結果表（貼付）'!$B:$B,0),MATCH("Laps",'[1]13日_公式練習②-結果表（貼付）'!$1:$1,0)),"")))</f>
        <v>10/10</v>
      </c>
      <c r="M29" s="40"/>
      <c r="N29" s="4"/>
      <c r="O29" s="4"/>
      <c r="P29" s="5" t="str">
        <f>IF(IFERROR(INDEX('[1]13日_公式練習②-結果表（貼付）'!$A:$Z,MATCH($B29,'[1]13日_公式練習②-結果表（貼付）'!$B:$B,0),MATCH(P$11,'[1]13日_公式練習②-結果表（貼付）'!$1:$1,0)),"")=0,"",IFERROR(INDEX('[1]13日_公式練習②-結果表（貼付）'!$A:$Z,MATCH($B29,'[1]13日_公式練習②-結果表（貼付）'!$B:$B,0),MATCH(P$11,'[1]13日_公式練習②-結果表（貼付）'!$1:$1,0)),""))</f>
        <v/>
      </c>
      <c r="Q29" s="5" t="str">
        <f>IF(P29="","",COUNTIF($P$13:P29,"&lt;&gt;"&amp;""))</f>
        <v/>
      </c>
      <c r="R29" s="5" t="str">
        <f>IFERROR(RANK(Q29,$Q$13:$Q$46,1),"")</f>
        <v/>
      </c>
      <c r="S29" s="5" t="str">
        <f>IF(IFERROR(INDEX('[1]13日_公式練習②-結果表（貼付）'!$A:$Z,MATCH($A29,'[1]13日_公式練習②-結果表（貼付）'!$A:$A,0),MATCH(S$11,'[1]13日_公式練習②-結果表（貼付）'!$1:$1,0)),"")=0,"",IFERROR(INDEX('[1]13日_公式練習②-結果表（貼付）'!$A:$Z,MATCH($A29,'[1]13日_公式練習②-結果表（貼付）'!$A:$A,0),MATCH(S$11,'[1]13日_公式練習②-結果表（貼付）'!$1:$1,0)),""))</f>
        <v/>
      </c>
      <c r="T29" s="4"/>
      <c r="U29" s="4"/>
    </row>
    <row r="30" spans="1:21" ht="12.75" customHeight="1" x14ac:dyDescent="0.15">
      <c r="A30" s="39">
        <f>IF(OR('[1]13日_公式練習②-結果表（貼付）'!A19="DNF",'[1]13日_公式練習②-結果表（貼付）'!A19="DNS",'[1]13日_公式練習②-結果表（貼付）'!A19="DQ"),'[1]13日_公式練習②-結果表（貼付）'!A19,IF(MAX('[1]13日_公式練習②-結果表（貼付）'!$A:$A)&gt;A29,A29+1,""))</f>
        <v>18</v>
      </c>
      <c r="B30" s="38">
        <f>IFERROR(INDEX('[1]13日_公式練習②-結果表（貼付）'!A19:$Z$50,MATCH($A30,'[1]13日_公式練習②-結果表（貼付）'!A19:$A$50,0),MATCH('13日_公式練習②-結果表'!B$11,'[1]13日_公式練習②-結果表（貼付）'!$1:$1,0)),"")</f>
        <v>84</v>
      </c>
      <c r="C30" s="37"/>
      <c r="D30" s="36" t="str">
        <f>IFERROR(INDEX('[1]13日_公式練習②-結果表（貼付）'!$A:$Z,MATCH($B30,'[1]13日_公式練習②-結果表（貼付）'!$B:$B,0),MATCH('13日_公式練習②-結果表'!D$11,'[1]13日_公式練習②-結果表（貼付）'!$1:$1,0)),"")</f>
        <v>林 零仁</v>
      </c>
      <c r="E30" s="35" t="str">
        <f>IFERROR(INDEX('[1]13日_公式練習②-結果表（貼付）'!$A:$Z,MATCH($B30,'[1]13日_公式練習②-結果表（貼付）'!$B:$B,0),MATCH('13日_公式練習②-結果表'!E$11,'[1]13日_公式練習②-結果表（貼付）'!$1:$1,0)),"")</f>
        <v>EXPRIT/YAMAHA</v>
      </c>
      <c r="F30" s="34" t="str">
        <f>IFERROR(INDEX('[1]13日_公式練習②-結果表（貼付）'!$A:$Z,MATCH($B30,'[1]13日_公式練習②-結果表（貼付）'!$B:$B,0),MATCH('13日_公式練習②-結果表'!F$11,'[1]13日_公式練習②-結果表（貼付）'!$1:$1,0)),"")</f>
        <v>ONE  POINT</v>
      </c>
      <c r="G30" s="33" t="str">
        <f>IFERROR(INDEX('[1]13日_公式練習②-結果表（貼付）'!$A:$Z,MATCH($B30,'[1]13日_公式練習②-結果表（貼付）'!$B:$B,0),MATCH('13日_公式練習②-結果表'!G$11,'[1]13日_公式練習②-結果表（貼付）'!$1:$1,0)),"")</f>
        <v>BS</v>
      </c>
      <c r="H30" s="32">
        <f>IF(A30="DNS","ｽﾀｰﾄ出来ず",IF(A30="DQ","失　格",IFERROR(INDEX('[1]13日_公式練習②-結果表（貼付）'!$A:$Z,MATCH($B30,'[1]13日_公式練習②-結果表（貼付）'!$B:$B,0),MATCH('13日_公式練習②-結果表'!H$11,'[1]13日_公式練習②-結果表（貼付）'!$1:$1,0)),"")))</f>
        <v>56.018000000000001</v>
      </c>
      <c r="I30" s="31" t="str">
        <f>IF(H30&lt;1,"",IF($I$11&gt;H30,"R",""))</f>
        <v/>
      </c>
      <c r="J30" s="30">
        <f>IF(A30="DNS","",IF(A30="DQ","",IFERROR(INDEX('[1]13日_公式練習②-結果表（貼付）'!$A:$Z,MATCH($B30,'[1]13日_公式練習②-結果表（貼付）'!$B:$B,0),MATCH('13日_公式練習②-結果表'!J$11,'[1]13日_公式練習②-結果表（貼付）'!$1:$1,0)),"")))</f>
        <v>1.3149999999999999</v>
      </c>
      <c r="K30" s="30">
        <f>IF(A30="DNS","",IF(A30="DQ","",IFERROR(INDEX('[1]13日_公式練習②-結果表（貼付）'!$A:$Z,MATCH($B30,'[1]13日_公式練習②-結果表（貼付）'!$B:$B,0),MATCH('13日_公式練習②-結果表'!K$11,'[1]13日_公式練習②-結果表（貼付）'!$1:$1,0)),"")))</f>
        <v>2.1999999999999999E-2</v>
      </c>
      <c r="L30" s="29" t="str">
        <f>IF(A30="DNS","",IF(A30="DQ","",IFERROR(INDEX('[1]13日_公式練習②-結果表（貼付）'!$A:$Z,MATCH($B30,'[1]13日_公式練習②-結果表（貼付）'!$B:$B,0),MATCH("In Lap",'[1]13日_公式練習②-結果表（貼付）'!$1:$1,0))&amp;"/"&amp;INDEX('[1]13日_公式練習②-結果表（貼付）'!$A:$Z,MATCH($B30,'[1]13日_公式練習②-結果表（貼付）'!$B:$B,0),MATCH("Laps",'[1]13日_公式練習②-結果表（貼付）'!$1:$1,0)),"")))</f>
        <v>4/7</v>
      </c>
      <c r="M30" s="40"/>
      <c r="N30" s="4"/>
      <c r="O30" s="4"/>
      <c r="P30" s="5" t="str">
        <f>IF(IFERROR(INDEX('[1]13日_公式練習②-結果表（貼付）'!$A:$Z,MATCH($B30,'[1]13日_公式練習②-結果表（貼付）'!$B:$B,0),MATCH(P$11,'[1]13日_公式練習②-結果表（貼付）'!$1:$1,0)),"")=0,"",IFERROR(INDEX('[1]13日_公式練習②-結果表（貼付）'!$A:$Z,MATCH($B30,'[1]13日_公式練習②-結果表（貼付）'!$B:$B,0),MATCH(P$11,'[1]13日_公式練習②-結果表（貼付）'!$1:$1,0)),""))</f>
        <v/>
      </c>
      <c r="Q30" s="5" t="str">
        <f>IF(P30="","",COUNTIF($P$13:P30,"&lt;&gt;"&amp;""))</f>
        <v/>
      </c>
      <c r="R30" s="5" t="str">
        <f>IFERROR(RANK(Q30,$Q$13:$Q$46,1),"")</f>
        <v/>
      </c>
      <c r="S30" s="5" t="str">
        <f>IF(IFERROR(INDEX('[1]13日_公式練習②-結果表（貼付）'!$A:$Z,MATCH($A30,'[1]13日_公式練習②-結果表（貼付）'!$A:$A,0),MATCH(S$11,'[1]13日_公式練習②-結果表（貼付）'!$1:$1,0)),"")=0,"",IFERROR(INDEX('[1]13日_公式練習②-結果表（貼付）'!$A:$Z,MATCH($A30,'[1]13日_公式練習②-結果表（貼付）'!$A:$A,0),MATCH(S$11,'[1]13日_公式練習②-結果表（貼付）'!$1:$1,0)),""))</f>
        <v/>
      </c>
      <c r="T30" s="4"/>
      <c r="U30" s="4"/>
    </row>
    <row r="31" spans="1:21" ht="12.75" customHeight="1" x14ac:dyDescent="0.15">
      <c r="A31" s="39" t="str">
        <f>IF(OR('[1]13日_公式練習②-結果表（貼付）'!A20="DNF",'[1]13日_公式練習②-結果表（貼付）'!A20="DNS",'[1]13日_公式練習②-結果表（貼付）'!A20="DQ"),'[1]13日_公式練習②-結果表（貼付）'!A20,IF(MAX('[1]13日_公式練習②-結果表（貼付）'!$A:$A)&gt;A30,A30+1,""))</f>
        <v/>
      </c>
      <c r="B31" s="38" t="str">
        <f>IFERROR(INDEX('[1]13日_公式練習②-結果表（貼付）'!A20:$Z$50,MATCH($A31,'[1]13日_公式練習②-結果表（貼付）'!A20:$A$50,0),MATCH('13日_公式練習②-結果表'!B$11,'[1]13日_公式練習②-結果表（貼付）'!$1:$1,0)),"")</f>
        <v/>
      </c>
      <c r="C31" s="37"/>
      <c r="D31" s="36" t="str">
        <f>IFERROR(INDEX('[1]13日_公式練習②-結果表（貼付）'!$A:$Z,MATCH($B31,'[1]13日_公式練習②-結果表（貼付）'!$B:$B,0),MATCH('13日_公式練習②-結果表'!D$11,'[1]13日_公式練習②-結果表（貼付）'!$1:$1,0)),"")</f>
        <v/>
      </c>
      <c r="E31" s="35" t="str">
        <f>IFERROR(INDEX('[1]13日_公式練習②-結果表（貼付）'!$A:$Z,MATCH($B31,'[1]13日_公式練習②-結果表（貼付）'!$B:$B,0),MATCH('13日_公式練習②-結果表'!E$11,'[1]13日_公式練習②-結果表（貼付）'!$1:$1,0)),"")</f>
        <v/>
      </c>
      <c r="F31" s="34" t="str">
        <f>IFERROR(INDEX('[1]13日_公式練習②-結果表（貼付）'!$A:$Z,MATCH($B31,'[1]13日_公式練習②-結果表（貼付）'!$B:$B,0),MATCH('13日_公式練習②-結果表'!F$11,'[1]13日_公式練習②-結果表（貼付）'!$1:$1,0)),"")</f>
        <v/>
      </c>
      <c r="G31" s="33" t="str">
        <f>IFERROR(INDEX('[1]13日_公式練習②-結果表（貼付）'!$A:$Z,MATCH($B31,'[1]13日_公式練習②-結果表（貼付）'!$B:$B,0),MATCH('13日_公式練習②-結果表'!G$11,'[1]13日_公式練習②-結果表（貼付）'!$1:$1,0)),"")</f>
        <v/>
      </c>
      <c r="H31" s="32" t="str">
        <f>IF(A31="DNS","ｽﾀｰﾄ出来ず",IF(A31="DQ","失　格",IFERROR(INDEX('[1]13日_公式練習②-結果表（貼付）'!$A:$Z,MATCH($B31,'[1]13日_公式練習②-結果表（貼付）'!$B:$B,0),MATCH('13日_公式練習②-結果表'!H$11,'[1]13日_公式練習②-結果表（貼付）'!$1:$1,0)),"")))</f>
        <v/>
      </c>
      <c r="I31" s="31" t="str">
        <f>IF(H31&lt;1,"",IF($I$11&gt;H31,"R",""))</f>
        <v/>
      </c>
      <c r="J31" s="30" t="str">
        <f>IF(A31="DNS","",IF(A31="DQ","",IFERROR(INDEX('[1]13日_公式練習②-結果表（貼付）'!$A:$Z,MATCH($B31,'[1]13日_公式練習②-結果表（貼付）'!$B:$B,0),MATCH('13日_公式練習②-結果表'!J$11,'[1]13日_公式練習②-結果表（貼付）'!$1:$1,0)),"")))</f>
        <v/>
      </c>
      <c r="K31" s="30" t="str">
        <f>IF(A31="DNS","",IF(A31="DQ","",IFERROR(INDEX('[1]13日_公式練習②-結果表（貼付）'!$A:$Z,MATCH($B31,'[1]13日_公式練習②-結果表（貼付）'!$B:$B,0),MATCH('13日_公式練習②-結果表'!K$11,'[1]13日_公式練習②-結果表（貼付）'!$1:$1,0)),"")))</f>
        <v/>
      </c>
      <c r="L31" s="29" t="str">
        <f>IF(A31="DNS","",IF(A31="DQ","",IFERROR(INDEX('[1]13日_公式練習②-結果表（貼付）'!$A:$Z,MATCH($B31,'[1]13日_公式練習②-結果表（貼付）'!$B:$B,0),MATCH("In Lap",'[1]13日_公式練習②-結果表（貼付）'!$1:$1,0))&amp;"/"&amp;INDEX('[1]13日_公式練習②-結果表（貼付）'!$A:$Z,MATCH($B31,'[1]13日_公式練習②-結果表（貼付）'!$B:$B,0),MATCH("Laps",'[1]13日_公式練習②-結果表（貼付）'!$1:$1,0)),"")))</f>
        <v/>
      </c>
      <c r="M31" s="40"/>
      <c r="N31" s="4"/>
      <c r="O31" s="4"/>
      <c r="P31" s="5" t="str">
        <f>IF(IFERROR(INDEX('[1]13日_公式練習②-結果表（貼付）'!$A:$Z,MATCH($B31,'[1]13日_公式練習②-結果表（貼付）'!$B:$B,0),MATCH(P$11,'[1]13日_公式練習②-結果表（貼付）'!$1:$1,0)),"")=0,"",IFERROR(INDEX('[1]13日_公式練習②-結果表（貼付）'!$A:$Z,MATCH($B31,'[1]13日_公式練習②-結果表（貼付）'!$B:$B,0),MATCH(P$11,'[1]13日_公式練習②-結果表（貼付）'!$1:$1,0)),""))</f>
        <v/>
      </c>
      <c r="Q31" s="5" t="str">
        <f>IF(P31="","",COUNTIF($P$13:P31,"&lt;&gt;"&amp;""))</f>
        <v/>
      </c>
      <c r="R31" s="5" t="str">
        <f>IFERROR(RANK(Q31,$Q$13:$Q$46,1),"")</f>
        <v/>
      </c>
      <c r="S31" s="5" t="str">
        <f>IF(IFERROR(INDEX('[1]13日_公式練習②-結果表（貼付）'!$A:$Z,MATCH($A31,'[1]13日_公式練習②-結果表（貼付）'!$A:$A,0),MATCH(S$11,'[1]13日_公式練習②-結果表（貼付）'!$1:$1,0)),"")=0,"",IFERROR(INDEX('[1]13日_公式練習②-結果表（貼付）'!$A:$Z,MATCH($A31,'[1]13日_公式練習②-結果表（貼付）'!$A:$A,0),MATCH(S$11,'[1]13日_公式練習②-結果表（貼付）'!$1:$1,0)),""))</f>
        <v/>
      </c>
      <c r="T31" s="4"/>
      <c r="U31" s="4"/>
    </row>
    <row r="32" spans="1:21" ht="12.75" customHeight="1" x14ac:dyDescent="0.15">
      <c r="A32" s="39" t="str">
        <f>IF(OR('[1]13日_公式練習②-結果表（貼付）'!A21="DNF",'[1]13日_公式練習②-結果表（貼付）'!A21="DNS",'[1]13日_公式練習②-結果表（貼付）'!A21="DQ"),'[1]13日_公式練習②-結果表（貼付）'!A21,IF(MAX('[1]13日_公式練習②-結果表（貼付）'!$A:$A)&gt;A31,A31+1,""))</f>
        <v/>
      </c>
      <c r="B32" s="38" t="str">
        <f>IFERROR(INDEX('[1]13日_公式練習②-結果表（貼付）'!A21:$Z$50,MATCH($A32,'[1]13日_公式練習②-結果表（貼付）'!A21:$A$50,0),MATCH('13日_公式練習②-結果表'!B$11,'[1]13日_公式練習②-結果表（貼付）'!$1:$1,0)),"")</f>
        <v/>
      </c>
      <c r="C32" s="37"/>
      <c r="D32" s="36" t="str">
        <f>IFERROR(INDEX('[1]13日_公式練習②-結果表（貼付）'!$A:$Z,MATCH($B32,'[1]13日_公式練習②-結果表（貼付）'!$B:$B,0),MATCH('13日_公式練習②-結果表'!D$11,'[1]13日_公式練習②-結果表（貼付）'!$1:$1,0)),"")</f>
        <v/>
      </c>
      <c r="E32" s="35" t="str">
        <f>IFERROR(INDEX('[1]13日_公式練習②-結果表（貼付）'!$A:$Z,MATCH($B32,'[1]13日_公式練習②-結果表（貼付）'!$B:$B,0),MATCH('13日_公式練習②-結果表'!E$11,'[1]13日_公式練習②-結果表（貼付）'!$1:$1,0)),"")</f>
        <v/>
      </c>
      <c r="F32" s="34" t="str">
        <f>IFERROR(INDEX('[1]13日_公式練習②-結果表（貼付）'!$A:$Z,MATCH($B32,'[1]13日_公式練習②-結果表（貼付）'!$B:$B,0),MATCH('13日_公式練習②-結果表'!F$11,'[1]13日_公式練習②-結果表（貼付）'!$1:$1,0)),"")</f>
        <v/>
      </c>
      <c r="G32" s="33" t="str">
        <f>IFERROR(INDEX('[1]13日_公式練習②-結果表（貼付）'!$A:$Z,MATCH($B32,'[1]13日_公式練習②-結果表（貼付）'!$B:$B,0),MATCH('13日_公式練習②-結果表'!G$11,'[1]13日_公式練習②-結果表（貼付）'!$1:$1,0)),"")</f>
        <v/>
      </c>
      <c r="H32" s="32" t="str">
        <f>IF(A32="DNS","ｽﾀｰﾄ出来ず",IF(A32="DQ","失　格",IFERROR(INDEX('[1]13日_公式練習②-結果表（貼付）'!$A:$Z,MATCH($B32,'[1]13日_公式練習②-結果表（貼付）'!$B:$B,0),MATCH('13日_公式練習②-結果表'!H$11,'[1]13日_公式練習②-結果表（貼付）'!$1:$1,0)),"")))</f>
        <v/>
      </c>
      <c r="I32" s="31" t="str">
        <f>IF(H32&lt;1,"",IF($I$11&gt;H32,"R",""))</f>
        <v/>
      </c>
      <c r="J32" s="30" t="str">
        <f>IF(A32="DNS","",IF(A32="DQ","",IFERROR(INDEX('[1]13日_公式練習②-結果表（貼付）'!$A:$Z,MATCH($B32,'[1]13日_公式練習②-結果表（貼付）'!$B:$B,0),MATCH('13日_公式練習②-結果表'!J$11,'[1]13日_公式練習②-結果表（貼付）'!$1:$1,0)),"")))</f>
        <v/>
      </c>
      <c r="K32" s="30" t="str">
        <f>IF(A32="DNS","",IF(A32="DQ","",IFERROR(INDEX('[1]13日_公式練習②-結果表（貼付）'!$A:$Z,MATCH($B32,'[1]13日_公式練習②-結果表（貼付）'!$B:$B,0),MATCH('13日_公式練習②-結果表'!K$11,'[1]13日_公式練習②-結果表（貼付）'!$1:$1,0)),"")))</f>
        <v/>
      </c>
      <c r="L32" s="29" t="str">
        <f>IF(A32="DNS","",IF(A32="DQ","",IFERROR(INDEX('[1]13日_公式練習②-結果表（貼付）'!$A:$Z,MATCH($B32,'[1]13日_公式練習②-結果表（貼付）'!$B:$B,0),MATCH("In Lap",'[1]13日_公式練習②-結果表（貼付）'!$1:$1,0))&amp;"/"&amp;INDEX('[1]13日_公式練習②-結果表（貼付）'!$A:$Z,MATCH($B32,'[1]13日_公式練習②-結果表（貼付）'!$B:$B,0),MATCH("Laps",'[1]13日_公式練習②-結果表（貼付）'!$1:$1,0)),"")))</f>
        <v/>
      </c>
      <c r="M32" s="40"/>
      <c r="N32" s="4"/>
      <c r="O32" s="4"/>
      <c r="P32" s="5" t="str">
        <f>IF(IFERROR(INDEX('[1]13日_公式練習②-結果表（貼付）'!$A:$Z,MATCH($B32,'[1]13日_公式練習②-結果表（貼付）'!$B:$B,0),MATCH(P$11,'[1]13日_公式練習②-結果表（貼付）'!$1:$1,0)),"")=0,"",IFERROR(INDEX('[1]13日_公式練習②-結果表（貼付）'!$A:$Z,MATCH($B32,'[1]13日_公式練習②-結果表（貼付）'!$B:$B,0),MATCH(P$11,'[1]13日_公式練習②-結果表（貼付）'!$1:$1,0)),""))</f>
        <v/>
      </c>
      <c r="Q32" s="5" t="str">
        <f>IF(P32="","",COUNTIF($P$13:P32,"&lt;&gt;"&amp;""))</f>
        <v/>
      </c>
      <c r="R32" s="5" t="str">
        <f>IFERROR(RANK(Q32,$Q$13:$Q$46,1),"")</f>
        <v/>
      </c>
      <c r="S32" s="5" t="str">
        <f>IF(IFERROR(INDEX('[1]13日_公式練習②-結果表（貼付）'!$A:$Z,MATCH($A32,'[1]13日_公式練習②-結果表（貼付）'!$A:$A,0),MATCH(S$11,'[1]13日_公式練習②-結果表（貼付）'!$1:$1,0)),"")=0,"",IFERROR(INDEX('[1]13日_公式練習②-結果表（貼付）'!$A:$Z,MATCH($A32,'[1]13日_公式練習②-結果表（貼付）'!$A:$A,0),MATCH(S$11,'[1]13日_公式練習②-結果表（貼付）'!$1:$1,0)),""))</f>
        <v/>
      </c>
      <c r="T32" s="4"/>
      <c r="U32" s="4"/>
    </row>
    <row r="33" spans="1:21" ht="12.75" customHeight="1" x14ac:dyDescent="0.15">
      <c r="A33" s="39" t="str">
        <f>IF(OR('[1]13日_公式練習②-結果表（貼付）'!A22="DNF",'[1]13日_公式練習②-結果表（貼付）'!A22="DNS",'[1]13日_公式練習②-結果表（貼付）'!A22="DQ"),'[1]13日_公式練習②-結果表（貼付）'!A22,IF(MAX('[1]13日_公式練習②-結果表（貼付）'!$A:$A)&gt;A32,A32+1,""))</f>
        <v/>
      </c>
      <c r="B33" s="38" t="str">
        <f>IFERROR(INDEX('[1]13日_公式練習②-結果表（貼付）'!A22:$Z$50,MATCH($A33,'[1]13日_公式練習②-結果表（貼付）'!A22:$A$50,0),MATCH('13日_公式練習②-結果表'!B$11,'[1]13日_公式練習②-結果表（貼付）'!$1:$1,0)),"")</f>
        <v/>
      </c>
      <c r="C33" s="37"/>
      <c r="D33" s="36" t="str">
        <f>IFERROR(INDEX('[1]13日_公式練習②-結果表（貼付）'!$A:$Z,MATCH($B33,'[1]13日_公式練習②-結果表（貼付）'!$B:$B,0),MATCH('13日_公式練習②-結果表'!D$11,'[1]13日_公式練習②-結果表（貼付）'!$1:$1,0)),"")</f>
        <v/>
      </c>
      <c r="E33" s="35" t="str">
        <f>IFERROR(INDEX('[1]13日_公式練習②-結果表（貼付）'!$A:$Z,MATCH($B33,'[1]13日_公式練習②-結果表（貼付）'!$B:$B,0),MATCH('13日_公式練習②-結果表'!E$11,'[1]13日_公式練習②-結果表（貼付）'!$1:$1,0)),"")</f>
        <v/>
      </c>
      <c r="F33" s="34" t="str">
        <f>IFERROR(INDEX('[1]13日_公式練習②-結果表（貼付）'!$A:$Z,MATCH($B33,'[1]13日_公式練習②-結果表（貼付）'!$B:$B,0),MATCH('13日_公式練習②-結果表'!F$11,'[1]13日_公式練習②-結果表（貼付）'!$1:$1,0)),"")</f>
        <v/>
      </c>
      <c r="G33" s="33" t="str">
        <f>IFERROR(INDEX('[1]13日_公式練習②-結果表（貼付）'!$A:$Z,MATCH($B33,'[1]13日_公式練習②-結果表（貼付）'!$B:$B,0),MATCH('13日_公式練習②-結果表'!G$11,'[1]13日_公式練習②-結果表（貼付）'!$1:$1,0)),"")</f>
        <v/>
      </c>
      <c r="H33" s="32" t="str">
        <f>IF(A33="DNS","ｽﾀｰﾄ出来ず",IF(A33="DQ","失　格",IFERROR(INDEX('[1]13日_公式練習②-結果表（貼付）'!$A:$Z,MATCH($B33,'[1]13日_公式練習②-結果表（貼付）'!$B:$B,0),MATCH('13日_公式練習②-結果表'!H$11,'[1]13日_公式練習②-結果表（貼付）'!$1:$1,0)),"")))</f>
        <v/>
      </c>
      <c r="I33" s="31" t="str">
        <f>IF(H33&lt;1,"",IF($I$11&gt;H33,"R",""))</f>
        <v/>
      </c>
      <c r="J33" s="30" t="str">
        <f>IF(A33="DNS","",IF(A33="DQ","",IFERROR(INDEX('[1]13日_公式練習②-結果表（貼付）'!$A:$Z,MATCH($B33,'[1]13日_公式練習②-結果表（貼付）'!$B:$B,0),MATCH('13日_公式練習②-結果表'!J$11,'[1]13日_公式練習②-結果表（貼付）'!$1:$1,0)),"")))</f>
        <v/>
      </c>
      <c r="K33" s="30" t="str">
        <f>IF(A33="DNS","",IF(A33="DQ","",IFERROR(INDEX('[1]13日_公式練習②-結果表（貼付）'!$A:$Z,MATCH($B33,'[1]13日_公式練習②-結果表（貼付）'!$B:$B,0),MATCH('13日_公式練習②-結果表'!K$11,'[1]13日_公式練習②-結果表（貼付）'!$1:$1,0)),"")))</f>
        <v/>
      </c>
      <c r="L33" s="29" t="str">
        <f>IF(A33="DNS","",IF(A33="DQ","",IFERROR(INDEX('[1]13日_公式練習②-結果表（貼付）'!$A:$Z,MATCH($B33,'[1]13日_公式練習②-結果表（貼付）'!$B:$B,0),MATCH("In Lap",'[1]13日_公式練習②-結果表（貼付）'!$1:$1,0))&amp;"/"&amp;INDEX('[1]13日_公式練習②-結果表（貼付）'!$A:$Z,MATCH($B33,'[1]13日_公式練習②-結果表（貼付）'!$B:$B,0),MATCH("Laps",'[1]13日_公式練習②-結果表（貼付）'!$1:$1,0)),"")))</f>
        <v/>
      </c>
      <c r="M33" s="40"/>
      <c r="N33" s="4"/>
      <c r="O33" s="4"/>
      <c r="P33" s="5" t="str">
        <f>IF(IFERROR(INDEX('[1]13日_公式練習②-結果表（貼付）'!$A:$Z,MATCH($B33,'[1]13日_公式練習②-結果表（貼付）'!$B:$B,0),MATCH(P$11,'[1]13日_公式練習②-結果表（貼付）'!$1:$1,0)),"")=0,"",IFERROR(INDEX('[1]13日_公式練習②-結果表（貼付）'!$A:$Z,MATCH($B33,'[1]13日_公式練習②-結果表（貼付）'!$B:$B,0),MATCH(P$11,'[1]13日_公式練習②-結果表（貼付）'!$1:$1,0)),""))</f>
        <v/>
      </c>
      <c r="Q33" s="5" t="str">
        <f>IF(P33="","",COUNTIF($P$13:P33,"&lt;&gt;"&amp;""))</f>
        <v/>
      </c>
      <c r="R33" s="5" t="str">
        <f>IFERROR(RANK(Q33,$Q$13:$Q$46,1),"")</f>
        <v/>
      </c>
      <c r="S33" s="5" t="str">
        <f>IF(IFERROR(INDEX('[1]13日_公式練習②-結果表（貼付）'!$A:$Z,MATCH($A33,'[1]13日_公式練習②-結果表（貼付）'!$A:$A,0),MATCH(S$11,'[1]13日_公式練習②-結果表（貼付）'!$1:$1,0)),"")=0,"",IFERROR(INDEX('[1]13日_公式練習②-結果表（貼付）'!$A:$Z,MATCH($A33,'[1]13日_公式練習②-結果表（貼付）'!$A:$A,0),MATCH(S$11,'[1]13日_公式練習②-結果表（貼付）'!$1:$1,0)),""))</f>
        <v/>
      </c>
      <c r="T33" s="4"/>
      <c r="U33" s="4"/>
    </row>
    <row r="34" spans="1:21" ht="12.75" customHeight="1" x14ac:dyDescent="0.15">
      <c r="A34" s="39" t="str">
        <f>IF(OR('[1]13日_公式練習②-結果表（貼付）'!A23="DNF",'[1]13日_公式練習②-結果表（貼付）'!A23="DNS",'[1]13日_公式練習②-結果表（貼付）'!A23="DQ"),'[1]13日_公式練習②-結果表（貼付）'!A23,IF(MAX('[1]13日_公式練習②-結果表（貼付）'!$A:$A)&gt;A33,A33+1,""))</f>
        <v/>
      </c>
      <c r="B34" s="38" t="str">
        <f>IFERROR(INDEX('[1]13日_公式練習②-結果表（貼付）'!A23:$Z$50,MATCH($A34,'[1]13日_公式練習②-結果表（貼付）'!A23:$A$50,0),MATCH('13日_公式練習②-結果表'!B$11,'[1]13日_公式練習②-結果表（貼付）'!$1:$1,0)),"")</f>
        <v/>
      </c>
      <c r="C34" s="37"/>
      <c r="D34" s="36" t="str">
        <f>IFERROR(INDEX('[1]13日_公式練習②-結果表（貼付）'!$A:$Z,MATCH($B34,'[1]13日_公式練習②-結果表（貼付）'!$B:$B,0),MATCH('13日_公式練習②-結果表'!D$11,'[1]13日_公式練習②-結果表（貼付）'!$1:$1,0)),"")</f>
        <v/>
      </c>
      <c r="E34" s="35" t="str">
        <f>IFERROR(INDEX('[1]13日_公式練習②-結果表（貼付）'!$A:$Z,MATCH($B34,'[1]13日_公式練習②-結果表（貼付）'!$B:$B,0),MATCH('13日_公式練習②-結果表'!E$11,'[1]13日_公式練習②-結果表（貼付）'!$1:$1,0)),"")</f>
        <v/>
      </c>
      <c r="F34" s="34" t="str">
        <f>IFERROR(INDEX('[1]13日_公式練習②-結果表（貼付）'!$A:$Z,MATCH($B34,'[1]13日_公式練習②-結果表（貼付）'!$B:$B,0),MATCH('13日_公式練習②-結果表'!F$11,'[1]13日_公式練習②-結果表（貼付）'!$1:$1,0)),"")</f>
        <v/>
      </c>
      <c r="G34" s="33" t="str">
        <f>IFERROR(INDEX('[1]13日_公式練習②-結果表（貼付）'!$A:$Z,MATCH($B34,'[1]13日_公式練習②-結果表（貼付）'!$B:$B,0),MATCH('13日_公式練習②-結果表'!G$11,'[1]13日_公式練習②-結果表（貼付）'!$1:$1,0)),"")</f>
        <v/>
      </c>
      <c r="H34" s="32" t="str">
        <f>IF(A34="DNS","ｽﾀｰﾄ出来ず",IF(A34="DQ","失　格",IFERROR(INDEX('[1]13日_公式練習②-結果表（貼付）'!$A:$Z,MATCH($B34,'[1]13日_公式練習②-結果表（貼付）'!$B:$B,0),MATCH('13日_公式練習②-結果表'!H$11,'[1]13日_公式練習②-結果表（貼付）'!$1:$1,0)),"")))</f>
        <v/>
      </c>
      <c r="I34" s="31" t="str">
        <f>IF(H34&lt;1,"",IF($I$11&gt;H34,"R",""))</f>
        <v/>
      </c>
      <c r="J34" s="30" t="str">
        <f>IF(A34="DNS","",IF(A34="DQ","",IFERROR(INDEX('[1]13日_公式練習②-結果表（貼付）'!$A:$Z,MATCH($B34,'[1]13日_公式練習②-結果表（貼付）'!$B:$B,0),MATCH('13日_公式練習②-結果表'!J$11,'[1]13日_公式練習②-結果表（貼付）'!$1:$1,0)),"")))</f>
        <v/>
      </c>
      <c r="K34" s="30" t="str">
        <f>IF(A34="DNS","",IF(A34="DQ","",IFERROR(INDEX('[1]13日_公式練習②-結果表（貼付）'!$A:$Z,MATCH($B34,'[1]13日_公式練習②-結果表（貼付）'!$B:$B,0),MATCH('13日_公式練習②-結果表'!K$11,'[1]13日_公式練習②-結果表（貼付）'!$1:$1,0)),"")))</f>
        <v/>
      </c>
      <c r="L34" s="29" t="str">
        <f>IF(A34="DNS","",IF(A34="DQ","",IFERROR(INDEX('[1]13日_公式練習②-結果表（貼付）'!$A:$Z,MATCH($B34,'[1]13日_公式練習②-結果表（貼付）'!$B:$B,0),MATCH("In Lap",'[1]13日_公式練習②-結果表（貼付）'!$1:$1,0))&amp;"/"&amp;INDEX('[1]13日_公式練習②-結果表（貼付）'!$A:$Z,MATCH($B34,'[1]13日_公式練習②-結果表（貼付）'!$B:$B,0),MATCH("Laps",'[1]13日_公式練習②-結果表（貼付）'!$1:$1,0)),"")))</f>
        <v/>
      </c>
      <c r="M34" s="6"/>
      <c r="N34" s="4"/>
      <c r="O34" s="4"/>
      <c r="P34" s="5" t="str">
        <f>IF(IFERROR(INDEX('[1]13日_公式練習②-結果表（貼付）'!$A:$Z,MATCH($B34,'[1]13日_公式練習②-結果表（貼付）'!$B:$B,0),MATCH(P$11,'[1]13日_公式練習②-結果表（貼付）'!$1:$1,0)),"")=0,"",IFERROR(INDEX('[1]13日_公式練習②-結果表（貼付）'!$A:$Z,MATCH($B34,'[1]13日_公式練習②-結果表（貼付）'!$B:$B,0),MATCH(P$11,'[1]13日_公式練習②-結果表（貼付）'!$1:$1,0)),""))</f>
        <v/>
      </c>
      <c r="Q34" s="5" t="str">
        <f>IF(P34="","",COUNTIF($P$13:P34,"&lt;&gt;"&amp;""))</f>
        <v/>
      </c>
      <c r="R34" s="5" t="str">
        <f>IFERROR(RANK(Q34,$Q$13:$Q$46,1),"")</f>
        <v/>
      </c>
      <c r="S34" s="5" t="str">
        <f>IF(IFERROR(INDEX('[1]13日_公式練習②-結果表（貼付）'!$A:$Z,MATCH($A34,'[1]13日_公式練習②-結果表（貼付）'!$A:$A,0),MATCH(S$11,'[1]13日_公式練習②-結果表（貼付）'!$1:$1,0)),"")=0,"",IFERROR(INDEX('[1]13日_公式練習②-結果表（貼付）'!$A:$Z,MATCH($A34,'[1]13日_公式練習②-結果表（貼付）'!$A:$A,0),MATCH(S$11,'[1]13日_公式練習②-結果表（貼付）'!$1:$1,0)),""))</f>
        <v/>
      </c>
      <c r="T34" s="4"/>
      <c r="U34" s="4"/>
    </row>
    <row r="35" spans="1:21" ht="12.75" customHeight="1" x14ac:dyDescent="0.15">
      <c r="A35" s="39" t="str">
        <f>IF(OR('[1]13日_公式練習②-結果表（貼付）'!A24="DNF",'[1]13日_公式練習②-結果表（貼付）'!A24="DNS",'[1]13日_公式練習②-結果表（貼付）'!A24="DQ"),'[1]13日_公式練習②-結果表（貼付）'!A24,IF(MAX('[1]13日_公式練習②-結果表（貼付）'!$A:$A)&gt;A34,A34+1,""))</f>
        <v/>
      </c>
      <c r="B35" s="38" t="str">
        <f>IFERROR(INDEX('[1]13日_公式練習②-結果表（貼付）'!A24:$Z$50,MATCH($A35,'[1]13日_公式練習②-結果表（貼付）'!A24:$A$50,0),MATCH('13日_公式練習②-結果表'!B$11,'[1]13日_公式練習②-結果表（貼付）'!$1:$1,0)),"")</f>
        <v/>
      </c>
      <c r="C35" s="37"/>
      <c r="D35" s="36" t="str">
        <f>IFERROR(INDEX('[1]13日_公式練習②-結果表（貼付）'!$A:$Z,MATCH($B35,'[1]13日_公式練習②-結果表（貼付）'!$B:$B,0),MATCH('13日_公式練習②-結果表'!D$11,'[1]13日_公式練習②-結果表（貼付）'!$1:$1,0)),"")</f>
        <v/>
      </c>
      <c r="E35" s="35" t="str">
        <f>IFERROR(INDEX('[1]13日_公式練習②-結果表（貼付）'!$A:$Z,MATCH($B35,'[1]13日_公式練習②-結果表（貼付）'!$B:$B,0),MATCH('13日_公式練習②-結果表'!E$11,'[1]13日_公式練習②-結果表（貼付）'!$1:$1,0)),"")</f>
        <v/>
      </c>
      <c r="F35" s="34" t="str">
        <f>IFERROR(INDEX('[1]13日_公式練習②-結果表（貼付）'!$A:$Z,MATCH($B35,'[1]13日_公式練習②-結果表（貼付）'!$B:$B,0),MATCH('13日_公式練習②-結果表'!F$11,'[1]13日_公式練習②-結果表（貼付）'!$1:$1,0)),"")</f>
        <v/>
      </c>
      <c r="G35" s="33" t="str">
        <f>IFERROR(INDEX('[1]13日_公式練習②-結果表（貼付）'!$A:$Z,MATCH($B35,'[1]13日_公式練習②-結果表（貼付）'!$B:$B,0),MATCH('13日_公式練習②-結果表'!G$11,'[1]13日_公式練習②-結果表（貼付）'!$1:$1,0)),"")</f>
        <v/>
      </c>
      <c r="H35" s="32" t="str">
        <f>IF(A35="DNS","ｽﾀｰﾄ出来ず",IF(A35="DQ","失　格",IFERROR(INDEX('[1]13日_公式練習②-結果表（貼付）'!$A:$Z,MATCH($B35,'[1]13日_公式練習②-結果表（貼付）'!$B:$B,0),MATCH('13日_公式練習②-結果表'!H$11,'[1]13日_公式練習②-結果表（貼付）'!$1:$1,0)),"")))</f>
        <v/>
      </c>
      <c r="I35" s="31" t="str">
        <f>IF(H35&lt;1,"",IF($I$11&gt;H35,"R",""))</f>
        <v/>
      </c>
      <c r="J35" s="30" t="str">
        <f>IF(A35="DNS","",IF(A35="DQ","",IFERROR(INDEX('[1]13日_公式練習②-結果表（貼付）'!$A:$Z,MATCH($B35,'[1]13日_公式練習②-結果表（貼付）'!$B:$B,0),MATCH('13日_公式練習②-結果表'!J$11,'[1]13日_公式練習②-結果表（貼付）'!$1:$1,0)),"")))</f>
        <v/>
      </c>
      <c r="K35" s="30" t="str">
        <f>IF(A35="DNS","",IF(A35="DQ","",IFERROR(INDEX('[1]13日_公式練習②-結果表（貼付）'!$A:$Z,MATCH($B35,'[1]13日_公式練習②-結果表（貼付）'!$B:$B,0),MATCH('13日_公式練習②-結果表'!K$11,'[1]13日_公式練習②-結果表（貼付）'!$1:$1,0)),"")))</f>
        <v/>
      </c>
      <c r="L35" s="29" t="str">
        <f>IF(A35="DNS","",IF(A35="DQ","",IFERROR(INDEX('[1]13日_公式練習②-結果表（貼付）'!$A:$Z,MATCH($B35,'[1]13日_公式練習②-結果表（貼付）'!$B:$B,0),MATCH("In Lap",'[1]13日_公式練習②-結果表（貼付）'!$1:$1,0))&amp;"/"&amp;INDEX('[1]13日_公式練習②-結果表（貼付）'!$A:$Z,MATCH($B35,'[1]13日_公式練習②-結果表（貼付）'!$B:$B,0),MATCH("Laps",'[1]13日_公式練習②-結果表（貼付）'!$1:$1,0)),"")))</f>
        <v/>
      </c>
      <c r="M35" s="6"/>
      <c r="N35" s="4"/>
      <c r="O35" s="4"/>
      <c r="P35" s="5" t="str">
        <f>IF(IFERROR(INDEX('[1]13日_公式練習②-結果表（貼付）'!$A:$Z,MATCH($B35,'[1]13日_公式練習②-結果表（貼付）'!$B:$B,0),MATCH(P$11,'[1]13日_公式練習②-結果表（貼付）'!$1:$1,0)),"")=0,"",IFERROR(INDEX('[1]13日_公式練習②-結果表（貼付）'!$A:$Z,MATCH($B35,'[1]13日_公式練習②-結果表（貼付）'!$B:$B,0),MATCH(P$11,'[1]13日_公式練習②-結果表（貼付）'!$1:$1,0)),""))</f>
        <v/>
      </c>
      <c r="Q35" s="5" t="str">
        <f>IF(P35="","",COUNTIF($P$13:P35,"&lt;&gt;"&amp;""))</f>
        <v/>
      </c>
      <c r="R35" s="5" t="str">
        <f>IFERROR(RANK(Q35,$Q$13:$Q$46,1),"")</f>
        <v/>
      </c>
      <c r="S35" s="5" t="str">
        <f>IF(IFERROR(INDEX('[1]13日_公式練習②-結果表（貼付）'!$A:$Z,MATCH($A35,'[1]13日_公式練習②-結果表（貼付）'!$A:$A,0),MATCH(S$11,'[1]13日_公式練習②-結果表（貼付）'!$1:$1,0)),"")=0,"",IFERROR(INDEX('[1]13日_公式練習②-結果表（貼付）'!$A:$Z,MATCH($A35,'[1]13日_公式練習②-結果表（貼付）'!$A:$A,0),MATCH(S$11,'[1]13日_公式練習②-結果表（貼付）'!$1:$1,0)),""))</f>
        <v/>
      </c>
      <c r="T35" s="4"/>
      <c r="U35" s="4"/>
    </row>
    <row r="36" spans="1:21" ht="12.75" customHeight="1" x14ac:dyDescent="0.15">
      <c r="A36" s="39" t="str">
        <f>IF(OR('[1]13日_公式練習②-結果表（貼付）'!A25="DNF",'[1]13日_公式練習②-結果表（貼付）'!A25="DNS",'[1]13日_公式練習②-結果表（貼付）'!A25="DQ"),'[1]13日_公式練習②-結果表（貼付）'!A25,IF(MAX('[1]13日_公式練習②-結果表（貼付）'!$A:$A)&gt;A35,A35+1,""))</f>
        <v/>
      </c>
      <c r="B36" s="38" t="str">
        <f>IFERROR(INDEX('[1]13日_公式練習②-結果表（貼付）'!A25:$Z$50,MATCH($A36,'[1]13日_公式練習②-結果表（貼付）'!A25:$A$50,0),MATCH('13日_公式練習②-結果表'!B$11,'[1]13日_公式練習②-結果表（貼付）'!$1:$1,0)),"")</f>
        <v/>
      </c>
      <c r="C36" s="37"/>
      <c r="D36" s="36" t="str">
        <f>IFERROR(INDEX('[1]13日_公式練習②-結果表（貼付）'!$A:$Z,MATCH($B36,'[1]13日_公式練習②-結果表（貼付）'!$B:$B,0),MATCH('13日_公式練習②-結果表'!D$11,'[1]13日_公式練習②-結果表（貼付）'!$1:$1,0)),"")</f>
        <v/>
      </c>
      <c r="E36" s="35" t="str">
        <f>IFERROR(INDEX('[1]13日_公式練習②-結果表（貼付）'!$A:$Z,MATCH($B36,'[1]13日_公式練習②-結果表（貼付）'!$B:$B,0),MATCH('13日_公式練習②-結果表'!E$11,'[1]13日_公式練習②-結果表（貼付）'!$1:$1,0)),"")</f>
        <v/>
      </c>
      <c r="F36" s="34" t="str">
        <f>IFERROR(INDEX('[1]13日_公式練習②-結果表（貼付）'!$A:$Z,MATCH($B36,'[1]13日_公式練習②-結果表（貼付）'!$B:$B,0),MATCH('13日_公式練習②-結果表'!F$11,'[1]13日_公式練習②-結果表（貼付）'!$1:$1,0)),"")</f>
        <v/>
      </c>
      <c r="G36" s="33" t="str">
        <f>IFERROR(INDEX('[1]13日_公式練習②-結果表（貼付）'!$A:$Z,MATCH($B36,'[1]13日_公式練習②-結果表（貼付）'!$B:$B,0),MATCH('13日_公式練習②-結果表'!G$11,'[1]13日_公式練習②-結果表（貼付）'!$1:$1,0)),"")</f>
        <v/>
      </c>
      <c r="H36" s="32" t="str">
        <f>IF(A36="DNS","ｽﾀｰﾄ出来ず",IF(A36="DQ","失　格",IFERROR(INDEX('[1]13日_公式練習②-結果表（貼付）'!$A:$Z,MATCH($B36,'[1]13日_公式練習②-結果表（貼付）'!$B:$B,0),MATCH('13日_公式練習②-結果表'!H$11,'[1]13日_公式練習②-結果表（貼付）'!$1:$1,0)),"")))</f>
        <v/>
      </c>
      <c r="I36" s="31" t="str">
        <f>IF(H36&lt;1,"",IF($I$11&gt;H36,"R",""))</f>
        <v/>
      </c>
      <c r="J36" s="30" t="str">
        <f>IF(A36="DNS","",IF(A36="DQ","",IFERROR(INDEX('[1]13日_公式練習②-結果表（貼付）'!$A:$Z,MATCH($B36,'[1]13日_公式練習②-結果表（貼付）'!$B:$B,0),MATCH('13日_公式練習②-結果表'!J$11,'[1]13日_公式練習②-結果表（貼付）'!$1:$1,0)),"")))</f>
        <v/>
      </c>
      <c r="K36" s="30" t="str">
        <f>IF(A36="DNS","",IF(A36="DQ","",IFERROR(INDEX('[1]13日_公式練習②-結果表（貼付）'!$A:$Z,MATCH($B36,'[1]13日_公式練習②-結果表（貼付）'!$B:$B,0),MATCH('13日_公式練習②-結果表'!K$11,'[1]13日_公式練習②-結果表（貼付）'!$1:$1,0)),"")))</f>
        <v/>
      </c>
      <c r="L36" s="29" t="str">
        <f>IF(A36="DNS","",IF(A36="DQ","",IFERROR(INDEX('[1]13日_公式練習②-結果表（貼付）'!$A:$Z,MATCH($B36,'[1]13日_公式練習②-結果表（貼付）'!$B:$B,0),MATCH("In Lap",'[1]13日_公式練習②-結果表（貼付）'!$1:$1,0))&amp;"/"&amp;INDEX('[1]13日_公式練習②-結果表（貼付）'!$A:$Z,MATCH($B36,'[1]13日_公式練習②-結果表（貼付）'!$B:$B,0),MATCH("Laps",'[1]13日_公式練習②-結果表（貼付）'!$1:$1,0)),"")))</f>
        <v/>
      </c>
      <c r="M36" s="6"/>
      <c r="N36" s="4"/>
      <c r="O36" s="4"/>
      <c r="P36" s="5" t="str">
        <f>IF(IFERROR(INDEX('[1]13日_公式練習②-結果表（貼付）'!$A:$Z,MATCH($B36,'[1]13日_公式練習②-結果表（貼付）'!$B:$B,0),MATCH(P$11,'[1]13日_公式練習②-結果表（貼付）'!$1:$1,0)),"")=0,"",IFERROR(INDEX('[1]13日_公式練習②-結果表（貼付）'!$A:$Z,MATCH($B36,'[1]13日_公式練習②-結果表（貼付）'!$B:$B,0),MATCH(P$11,'[1]13日_公式練習②-結果表（貼付）'!$1:$1,0)),""))</f>
        <v/>
      </c>
      <c r="Q36" s="5" t="str">
        <f>IF(P36="","",COUNTIF($P$13:P36,"&lt;&gt;"&amp;""))</f>
        <v/>
      </c>
      <c r="R36" s="5" t="str">
        <f>IFERROR(RANK(Q36,$Q$13:$Q$46,1),"")</f>
        <v/>
      </c>
      <c r="S36" s="5" t="str">
        <f>IF(IFERROR(INDEX('[1]13日_公式練習②-結果表（貼付）'!$A:$Z,MATCH($A36,'[1]13日_公式練習②-結果表（貼付）'!$A:$A,0),MATCH(S$11,'[1]13日_公式練習②-結果表（貼付）'!$1:$1,0)),"")=0,"",IFERROR(INDEX('[1]13日_公式練習②-結果表（貼付）'!$A:$Z,MATCH($A36,'[1]13日_公式練習②-結果表（貼付）'!$A:$A,0),MATCH(S$11,'[1]13日_公式練習②-結果表（貼付）'!$1:$1,0)),""))</f>
        <v/>
      </c>
      <c r="T36" s="4"/>
      <c r="U36" s="4"/>
    </row>
    <row r="37" spans="1:21" ht="12.75" customHeight="1" x14ac:dyDescent="0.15">
      <c r="A37" s="39" t="str">
        <f>IF(OR('[1]13日_公式練習②-結果表（貼付）'!A26="DNF",'[1]13日_公式練習②-結果表（貼付）'!A26="DNS",'[1]13日_公式練習②-結果表（貼付）'!A26="DQ"),'[1]13日_公式練習②-結果表（貼付）'!A26,IF(MAX('[1]13日_公式練習②-結果表（貼付）'!$A:$A)&gt;A36,A36+1,""))</f>
        <v/>
      </c>
      <c r="B37" s="38" t="str">
        <f>IFERROR(INDEX('[1]13日_公式練習②-結果表（貼付）'!A26:$Z$50,MATCH($A37,'[1]13日_公式練習②-結果表（貼付）'!A26:$A$50,0),MATCH('13日_公式練習②-結果表'!B$11,'[1]13日_公式練習②-結果表（貼付）'!$1:$1,0)),"")</f>
        <v/>
      </c>
      <c r="C37" s="37"/>
      <c r="D37" s="36" t="str">
        <f>IFERROR(INDEX('[1]13日_公式練習②-結果表（貼付）'!$A:$Z,MATCH($B37,'[1]13日_公式練習②-結果表（貼付）'!$B:$B,0),MATCH('13日_公式練習②-結果表'!D$11,'[1]13日_公式練習②-結果表（貼付）'!$1:$1,0)),"")</f>
        <v/>
      </c>
      <c r="E37" s="35" t="str">
        <f>IFERROR(INDEX('[1]13日_公式練習②-結果表（貼付）'!$A:$Z,MATCH($B37,'[1]13日_公式練習②-結果表（貼付）'!$B:$B,0),MATCH('13日_公式練習②-結果表'!E$11,'[1]13日_公式練習②-結果表（貼付）'!$1:$1,0)),"")</f>
        <v/>
      </c>
      <c r="F37" s="34" t="str">
        <f>IFERROR(INDEX('[1]13日_公式練習②-結果表（貼付）'!$A:$Z,MATCH($B37,'[1]13日_公式練習②-結果表（貼付）'!$B:$B,0),MATCH('13日_公式練習②-結果表'!F$11,'[1]13日_公式練習②-結果表（貼付）'!$1:$1,0)),"")</f>
        <v/>
      </c>
      <c r="G37" s="33" t="str">
        <f>IFERROR(INDEX('[1]13日_公式練習②-結果表（貼付）'!$A:$Z,MATCH($B37,'[1]13日_公式練習②-結果表（貼付）'!$B:$B,0),MATCH('13日_公式練習②-結果表'!G$11,'[1]13日_公式練習②-結果表（貼付）'!$1:$1,0)),"")</f>
        <v/>
      </c>
      <c r="H37" s="32" t="str">
        <f>IF(A37="DNS","ｽﾀｰﾄ出来ず",IF(A37="DQ","失　格",IFERROR(INDEX('[1]13日_公式練習②-結果表（貼付）'!$A:$Z,MATCH($B37,'[1]13日_公式練習②-結果表（貼付）'!$B:$B,0),MATCH('13日_公式練習②-結果表'!H$11,'[1]13日_公式練習②-結果表（貼付）'!$1:$1,0)),"")))</f>
        <v/>
      </c>
      <c r="I37" s="31" t="str">
        <f>IF(H37&lt;1,"",IF($I$11&gt;H37,"R",""))</f>
        <v/>
      </c>
      <c r="J37" s="30" t="str">
        <f>IF(A37="DNS","",IF(A37="DQ","",IFERROR(INDEX('[1]13日_公式練習②-結果表（貼付）'!$A:$Z,MATCH($B37,'[1]13日_公式練習②-結果表（貼付）'!$B:$B,0),MATCH('13日_公式練習②-結果表'!J$11,'[1]13日_公式練習②-結果表（貼付）'!$1:$1,0)),"")))</f>
        <v/>
      </c>
      <c r="K37" s="30" t="str">
        <f>IF(A37="DNS","",IF(A37="DQ","",IFERROR(INDEX('[1]13日_公式練習②-結果表（貼付）'!$A:$Z,MATCH($B37,'[1]13日_公式練習②-結果表（貼付）'!$B:$B,0),MATCH('13日_公式練習②-結果表'!K$11,'[1]13日_公式練習②-結果表（貼付）'!$1:$1,0)),"")))</f>
        <v/>
      </c>
      <c r="L37" s="29" t="str">
        <f>IF(A37="DNS","",IF(A37="DQ","",IFERROR(INDEX('[1]13日_公式練習②-結果表（貼付）'!$A:$Z,MATCH($B37,'[1]13日_公式練習②-結果表（貼付）'!$B:$B,0),MATCH("In Lap",'[1]13日_公式練習②-結果表（貼付）'!$1:$1,0))&amp;"/"&amp;INDEX('[1]13日_公式練習②-結果表（貼付）'!$A:$Z,MATCH($B37,'[1]13日_公式練習②-結果表（貼付）'!$B:$B,0),MATCH("Laps",'[1]13日_公式練習②-結果表（貼付）'!$1:$1,0)),"")))</f>
        <v/>
      </c>
      <c r="M37" s="6"/>
      <c r="N37" s="4"/>
      <c r="O37" s="4"/>
      <c r="P37" s="5" t="str">
        <f>IF(IFERROR(INDEX('[1]13日_公式練習②-結果表（貼付）'!$A:$Z,MATCH($B37,'[1]13日_公式練習②-結果表（貼付）'!$B:$B,0),MATCH(P$11,'[1]13日_公式練習②-結果表（貼付）'!$1:$1,0)),"")=0,"",IFERROR(INDEX('[1]13日_公式練習②-結果表（貼付）'!$A:$Z,MATCH($B37,'[1]13日_公式練習②-結果表（貼付）'!$B:$B,0),MATCH(P$11,'[1]13日_公式練習②-結果表（貼付）'!$1:$1,0)),""))</f>
        <v/>
      </c>
      <c r="Q37" s="5" t="str">
        <f>IF(P37="","",COUNTIF($P$13:P37,"&lt;&gt;"&amp;""))</f>
        <v/>
      </c>
      <c r="R37" s="5" t="str">
        <f>IFERROR(RANK(Q37,$Q$13:$Q$46,1),"")</f>
        <v/>
      </c>
      <c r="S37" s="5" t="str">
        <f>IF(IFERROR(INDEX('[1]13日_公式練習②-結果表（貼付）'!$A:$Z,MATCH($A37,'[1]13日_公式練習②-結果表（貼付）'!$A:$A,0),MATCH(S$11,'[1]13日_公式練習②-結果表（貼付）'!$1:$1,0)),"")=0,"",IFERROR(INDEX('[1]13日_公式練習②-結果表（貼付）'!$A:$Z,MATCH($A37,'[1]13日_公式練習②-結果表（貼付）'!$A:$A,0),MATCH(S$11,'[1]13日_公式練習②-結果表（貼付）'!$1:$1,0)),""))</f>
        <v/>
      </c>
      <c r="T37" s="4"/>
      <c r="U37" s="4"/>
    </row>
    <row r="38" spans="1:21" ht="12.75" customHeight="1" x14ac:dyDescent="0.15">
      <c r="A38" s="39" t="str">
        <f>IF(OR('[1]13日_公式練習②-結果表（貼付）'!A27="DNF",'[1]13日_公式練習②-結果表（貼付）'!A27="DNS",'[1]13日_公式練習②-結果表（貼付）'!A27="DQ"),'[1]13日_公式練習②-結果表（貼付）'!A27,IF(MAX('[1]13日_公式練習②-結果表（貼付）'!$A:$A)&gt;A37,A37+1,""))</f>
        <v/>
      </c>
      <c r="B38" s="38" t="str">
        <f>IFERROR(INDEX('[1]13日_公式練習②-結果表（貼付）'!A27:$Z$50,MATCH($A38,'[1]13日_公式練習②-結果表（貼付）'!A27:$A$50,0),MATCH('13日_公式練習②-結果表'!B$11,'[1]13日_公式練習②-結果表（貼付）'!$1:$1,0)),"")</f>
        <v/>
      </c>
      <c r="C38" s="37"/>
      <c r="D38" s="36" t="str">
        <f>IFERROR(INDEX('[1]13日_公式練習②-結果表（貼付）'!$A:$Z,MATCH($B38,'[1]13日_公式練習②-結果表（貼付）'!$B:$B,0),MATCH('13日_公式練習②-結果表'!D$11,'[1]13日_公式練習②-結果表（貼付）'!$1:$1,0)),"")</f>
        <v/>
      </c>
      <c r="E38" s="35" t="str">
        <f>IFERROR(INDEX('[1]13日_公式練習②-結果表（貼付）'!$A:$Z,MATCH($B38,'[1]13日_公式練習②-結果表（貼付）'!$B:$B,0),MATCH('13日_公式練習②-結果表'!E$11,'[1]13日_公式練習②-結果表（貼付）'!$1:$1,0)),"")</f>
        <v/>
      </c>
      <c r="F38" s="34" t="str">
        <f>IFERROR(INDEX('[1]13日_公式練習②-結果表（貼付）'!$A:$Z,MATCH($B38,'[1]13日_公式練習②-結果表（貼付）'!$B:$B,0),MATCH('13日_公式練習②-結果表'!F$11,'[1]13日_公式練習②-結果表（貼付）'!$1:$1,0)),"")</f>
        <v/>
      </c>
      <c r="G38" s="33" t="str">
        <f>IFERROR(INDEX('[1]13日_公式練習②-結果表（貼付）'!$A:$Z,MATCH($B38,'[1]13日_公式練習②-結果表（貼付）'!$B:$B,0),MATCH('13日_公式練習②-結果表'!G$11,'[1]13日_公式練習②-結果表（貼付）'!$1:$1,0)),"")</f>
        <v/>
      </c>
      <c r="H38" s="32" t="str">
        <f>IF(A38="DNS","ｽﾀｰﾄ出来ず",IF(A38="DQ","失　格",IFERROR(INDEX('[1]13日_公式練習②-結果表（貼付）'!$A:$Z,MATCH($B38,'[1]13日_公式練習②-結果表（貼付）'!$B:$B,0),MATCH('13日_公式練習②-結果表'!H$11,'[1]13日_公式練習②-結果表（貼付）'!$1:$1,0)),"")))</f>
        <v/>
      </c>
      <c r="I38" s="31" t="str">
        <f>IF(H38&lt;1,"",IF($I$11&gt;H38,"R",""))</f>
        <v/>
      </c>
      <c r="J38" s="30" t="str">
        <f>IF(A38="DNS","",IF(A38="DQ","",IFERROR(INDEX('[1]13日_公式練習②-結果表（貼付）'!$A:$Z,MATCH($B38,'[1]13日_公式練習②-結果表（貼付）'!$B:$B,0),MATCH('13日_公式練習②-結果表'!J$11,'[1]13日_公式練習②-結果表（貼付）'!$1:$1,0)),"")))</f>
        <v/>
      </c>
      <c r="K38" s="30" t="str">
        <f>IF(A38="DNS","",IF(A38="DQ","",IFERROR(INDEX('[1]13日_公式練習②-結果表（貼付）'!$A:$Z,MATCH($B38,'[1]13日_公式練習②-結果表（貼付）'!$B:$B,0),MATCH('13日_公式練習②-結果表'!K$11,'[1]13日_公式練習②-結果表（貼付）'!$1:$1,0)),"")))</f>
        <v/>
      </c>
      <c r="L38" s="29" t="str">
        <f>IF(A38="DNS","",IF(A38="DQ","",IFERROR(INDEX('[1]13日_公式練習②-結果表（貼付）'!$A:$Z,MATCH($B38,'[1]13日_公式練習②-結果表（貼付）'!$B:$B,0),MATCH("In Lap",'[1]13日_公式練習②-結果表（貼付）'!$1:$1,0))&amp;"/"&amp;INDEX('[1]13日_公式練習②-結果表（貼付）'!$A:$Z,MATCH($B38,'[1]13日_公式練習②-結果表（貼付）'!$B:$B,0),MATCH("Laps",'[1]13日_公式練習②-結果表（貼付）'!$1:$1,0)),"")))</f>
        <v/>
      </c>
      <c r="M38" s="6"/>
      <c r="N38" s="4"/>
      <c r="O38" s="4"/>
      <c r="P38" s="5" t="str">
        <f>IF(IFERROR(INDEX('[1]13日_公式練習②-結果表（貼付）'!$A:$Z,MATCH($B38,'[1]13日_公式練習②-結果表（貼付）'!$B:$B,0),MATCH(P$11,'[1]13日_公式練習②-結果表（貼付）'!$1:$1,0)),"")=0,"",IFERROR(INDEX('[1]13日_公式練習②-結果表（貼付）'!$A:$Z,MATCH($B38,'[1]13日_公式練習②-結果表（貼付）'!$B:$B,0),MATCH(P$11,'[1]13日_公式練習②-結果表（貼付）'!$1:$1,0)),""))</f>
        <v/>
      </c>
      <c r="Q38" s="5" t="str">
        <f>IF(P38="","",COUNTIF($P$13:P38,"&lt;&gt;"&amp;""))</f>
        <v/>
      </c>
      <c r="R38" s="5" t="str">
        <f>IFERROR(RANK(Q38,$Q$13:$Q$46,1),"")</f>
        <v/>
      </c>
      <c r="S38" s="5" t="str">
        <f>IF(IFERROR(INDEX('[1]13日_公式練習②-結果表（貼付）'!$A:$Z,MATCH($A38,'[1]13日_公式練習②-結果表（貼付）'!$A:$A,0),MATCH(S$11,'[1]13日_公式練習②-結果表（貼付）'!$1:$1,0)),"")=0,"",IFERROR(INDEX('[1]13日_公式練習②-結果表（貼付）'!$A:$Z,MATCH($A38,'[1]13日_公式練習②-結果表（貼付）'!$A:$A,0),MATCH(S$11,'[1]13日_公式練習②-結果表（貼付）'!$1:$1,0)),""))</f>
        <v/>
      </c>
      <c r="T38" s="4"/>
      <c r="U38" s="4"/>
    </row>
    <row r="39" spans="1:21" ht="12.75" customHeight="1" x14ac:dyDescent="0.15">
      <c r="A39" s="39" t="str">
        <f>IF(OR('[1]13日_公式練習②-結果表（貼付）'!A28="DNF",'[1]13日_公式練習②-結果表（貼付）'!A28="DNS",'[1]13日_公式練習②-結果表（貼付）'!A28="DQ"),'[1]13日_公式練習②-結果表（貼付）'!A28,IF(MAX('[1]13日_公式練習②-結果表（貼付）'!$A:$A)&gt;A38,A38+1,""))</f>
        <v/>
      </c>
      <c r="B39" s="38" t="str">
        <f>IFERROR(INDEX('[1]13日_公式練習②-結果表（貼付）'!A28:$Z$50,MATCH($A39,'[1]13日_公式練習②-結果表（貼付）'!A28:$A$50,0),MATCH('13日_公式練習②-結果表'!B$11,'[1]13日_公式練習②-結果表（貼付）'!$1:$1,0)),"")</f>
        <v/>
      </c>
      <c r="C39" s="37"/>
      <c r="D39" s="36" t="str">
        <f>IFERROR(INDEX('[1]13日_公式練習②-結果表（貼付）'!$A:$Z,MATCH($B39,'[1]13日_公式練習②-結果表（貼付）'!$B:$B,0),MATCH('13日_公式練習②-結果表'!D$11,'[1]13日_公式練習②-結果表（貼付）'!$1:$1,0)),"")</f>
        <v/>
      </c>
      <c r="E39" s="35" t="str">
        <f>IFERROR(INDEX('[1]13日_公式練習②-結果表（貼付）'!$A:$Z,MATCH($B39,'[1]13日_公式練習②-結果表（貼付）'!$B:$B,0),MATCH('13日_公式練習②-結果表'!E$11,'[1]13日_公式練習②-結果表（貼付）'!$1:$1,0)),"")</f>
        <v/>
      </c>
      <c r="F39" s="34" t="str">
        <f>IFERROR(INDEX('[1]13日_公式練習②-結果表（貼付）'!$A:$Z,MATCH($B39,'[1]13日_公式練習②-結果表（貼付）'!$B:$B,0),MATCH('13日_公式練習②-結果表'!F$11,'[1]13日_公式練習②-結果表（貼付）'!$1:$1,0)),"")</f>
        <v/>
      </c>
      <c r="G39" s="33" t="str">
        <f>IFERROR(INDEX('[1]13日_公式練習②-結果表（貼付）'!$A:$Z,MATCH($B39,'[1]13日_公式練習②-結果表（貼付）'!$B:$B,0),MATCH('13日_公式練習②-結果表'!G$11,'[1]13日_公式練習②-結果表（貼付）'!$1:$1,0)),"")</f>
        <v/>
      </c>
      <c r="H39" s="32" t="str">
        <f>IF(A39="DNS","ｽﾀｰﾄ出来ず",IF(A39="DQ","失　格",IFERROR(INDEX('[1]13日_公式練習②-結果表（貼付）'!$A:$Z,MATCH($B39,'[1]13日_公式練習②-結果表（貼付）'!$B:$B,0),MATCH('13日_公式練習②-結果表'!H$11,'[1]13日_公式練習②-結果表（貼付）'!$1:$1,0)),"")))</f>
        <v/>
      </c>
      <c r="I39" s="31" t="str">
        <f>IF(H39&lt;1,"",IF($I$11&gt;H39,"R",""))</f>
        <v/>
      </c>
      <c r="J39" s="30" t="str">
        <f>IF(A39="DNS","",IF(A39="DQ","",IFERROR(INDEX('[1]13日_公式練習②-結果表（貼付）'!$A:$Z,MATCH($B39,'[1]13日_公式練習②-結果表（貼付）'!$B:$B,0),MATCH('13日_公式練習②-結果表'!J$11,'[1]13日_公式練習②-結果表（貼付）'!$1:$1,0)),"")))</f>
        <v/>
      </c>
      <c r="K39" s="30" t="str">
        <f>IF(A39="DNS","",IF(A39="DQ","",IFERROR(INDEX('[1]13日_公式練習②-結果表（貼付）'!$A:$Z,MATCH($B39,'[1]13日_公式練習②-結果表（貼付）'!$B:$B,0),MATCH('13日_公式練習②-結果表'!K$11,'[1]13日_公式練習②-結果表（貼付）'!$1:$1,0)),"")))</f>
        <v/>
      </c>
      <c r="L39" s="29" t="str">
        <f>IF(A39="DNS","",IF(A39="DQ","",IFERROR(INDEX('[1]13日_公式練習②-結果表（貼付）'!$A:$Z,MATCH($B39,'[1]13日_公式練習②-結果表（貼付）'!$B:$B,0),MATCH("In Lap",'[1]13日_公式練習②-結果表（貼付）'!$1:$1,0))&amp;"/"&amp;INDEX('[1]13日_公式練習②-結果表（貼付）'!$A:$Z,MATCH($B39,'[1]13日_公式練習②-結果表（貼付）'!$B:$B,0),MATCH("Laps",'[1]13日_公式練習②-結果表（貼付）'!$1:$1,0)),"")))</f>
        <v/>
      </c>
      <c r="M39" s="6"/>
      <c r="N39" s="4"/>
      <c r="O39" s="4"/>
      <c r="P39" s="5" t="str">
        <f>IF(IFERROR(INDEX('[1]13日_公式練習②-結果表（貼付）'!$A:$Z,MATCH($B39,'[1]13日_公式練習②-結果表（貼付）'!$B:$B,0),MATCH(P$11,'[1]13日_公式練習②-結果表（貼付）'!$1:$1,0)),"")=0,"",IFERROR(INDEX('[1]13日_公式練習②-結果表（貼付）'!$A:$Z,MATCH($B39,'[1]13日_公式練習②-結果表（貼付）'!$B:$B,0),MATCH(P$11,'[1]13日_公式練習②-結果表（貼付）'!$1:$1,0)),""))</f>
        <v/>
      </c>
      <c r="Q39" s="5" t="str">
        <f>IF(P39="","",COUNTIF($P$13:P39,"&lt;&gt;"&amp;""))</f>
        <v/>
      </c>
      <c r="R39" s="5" t="str">
        <f>IFERROR(RANK(Q39,$Q$13:$Q$46,1),"")</f>
        <v/>
      </c>
      <c r="S39" s="5" t="str">
        <f>IF(IFERROR(INDEX('[1]13日_公式練習②-結果表（貼付）'!$A:$Z,MATCH($A39,'[1]13日_公式練習②-結果表（貼付）'!$A:$A,0),MATCH(S$11,'[1]13日_公式練習②-結果表（貼付）'!$1:$1,0)),"")=0,"",IFERROR(INDEX('[1]13日_公式練習②-結果表（貼付）'!$A:$Z,MATCH($A39,'[1]13日_公式練習②-結果表（貼付）'!$A:$A,0),MATCH(S$11,'[1]13日_公式練習②-結果表（貼付）'!$1:$1,0)),""))</f>
        <v/>
      </c>
      <c r="T39" s="4"/>
      <c r="U39" s="4"/>
    </row>
    <row r="40" spans="1:21" ht="12.75" customHeight="1" x14ac:dyDescent="0.15">
      <c r="A40" s="39" t="str">
        <f>IF(OR('[1]13日_公式練習②-結果表（貼付）'!A29="DNF",'[1]13日_公式練習②-結果表（貼付）'!A29="DNS",'[1]13日_公式練習②-結果表（貼付）'!A29="DQ"),'[1]13日_公式練習②-結果表（貼付）'!A29,IF(MAX('[1]13日_公式練習②-結果表（貼付）'!$A:$A)&gt;A39,A39+1,""))</f>
        <v/>
      </c>
      <c r="B40" s="38" t="str">
        <f>IFERROR(INDEX('[1]13日_公式練習②-結果表（貼付）'!A29:$Z$50,MATCH($A40,'[1]13日_公式練習②-結果表（貼付）'!A29:$A$50,0),MATCH('13日_公式練習②-結果表'!B$11,'[1]13日_公式練習②-結果表（貼付）'!$1:$1,0)),"")</f>
        <v/>
      </c>
      <c r="C40" s="37"/>
      <c r="D40" s="36" t="str">
        <f>IFERROR(INDEX('[1]13日_公式練習②-結果表（貼付）'!$A:$Z,MATCH($B40,'[1]13日_公式練習②-結果表（貼付）'!$B:$B,0),MATCH('13日_公式練習②-結果表'!D$11,'[1]13日_公式練習②-結果表（貼付）'!$1:$1,0)),"")</f>
        <v/>
      </c>
      <c r="E40" s="35" t="str">
        <f>IFERROR(INDEX('[1]13日_公式練習②-結果表（貼付）'!$A:$Z,MATCH($B40,'[1]13日_公式練習②-結果表（貼付）'!$B:$B,0),MATCH('13日_公式練習②-結果表'!E$11,'[1]13日_公式練習②-結果表（貼付）'!$1:$1,0)),"")</f>
        <v/>
      </c>
      <c r="F40" s="34" t="str">
        <f>IFERROR(INDEX('[1]13日_公式練習②-結果表（貼付）'!$A:$Z,MATCH($B40,'[1]13日_公式練習②-結果表（貼付）'!$B:$B,0),MATCH('13日_公式練習②-結果表'!F$11,'[1]13日_公式練習②-結果表（貼付）'!$1:$1,0)),"")</f>
        <v/>
      </c>
      <c r="G40" s="33" t="str">
        <f>IFERROR(INDEX('[1]13日_公式練習②-結果表（貼付）'!$A:$Z,MATCH($B40,'[1]13日_公式練習②-結果表（貼付）'!$B:$B,0),MATCH('13日_公式練習②-結果表'!G$11,'[1]13日_公式練習②-結果表（貼付）'!$1:$1,0)),"")</f>
        <v/>
      </c>
      <c r="H40" s="32" t="str">
        <f>IF(A40="DNS","ｽﾀｰﾄ出来ず",IF(A40="DQ","失　格",IFERROR(INDEX('[1]13日_公式練習②-結果表（貼付）'!$A:$Z,MATCH($B40,'[1]13日_公式練習②-結果表（貼付）'!$B:$B,0),MATCH('13日_公式練習②-結果表'!H$11,'[1]13日_公式練習②-結果表（貼付）'!$1:$1,0)),"")))</f>
        <v/>
      </c>
      <c r="I40" s="31" t="str">
        <f>IF(H40&lt;1,"",IF($I$11&gt;H40,"R",""))</f>
        <v/>
      </c>
      <c r="J40" s="30" t="str">
        <f>IF(A40="DNS","",IF(A40="DQ","",IFERROR(INDEX('[1]13日_公式練習②-結果表（貼付）'!$A:$Z,MATCH($B40,'[1]13日_公式練習②-結果表（貼付）'!$B:$B,0),MATCH('13日_公式練習②-結果表'!J$11,'[1]13日_公式練習②-結果表（貼付）'!$1:$1,0)),"")))</f>
        <v/>
      </c>
      <c r="K40" s="30" t="str">
        <f>IF(A40="DNS","",IF(A40="DQ","",IFERROR(INDEX('[1]13日_公式練習②-結果表（貼付）'!$A:$Z,MATCH($B40,'[1]13日_公式練習②-結果表（貼付）'!$B:$B,0),MATCH('13日_公式練習②-結果表'!K$11,'[1]13日_公式練習②-結果表（貼付）'!$1:$1,0)),"")))</f>
        <v/>
      </c>
      <c r="L40" s="29" t="str">
        <f>IF(A40="DNS","",IF(A40="DQ","",IFERROR(INDEX('[1]13日_公式練習②-結果表（貼付）'!$A:$Z,MATCH($B40,'[1]13日_公式練習②-結果表（貼付）'!$B:$B,0),MATCH("In Lap",'[1]13日_公式練習②-結果表（貼付）'!$1:$1,0))&amp;"/"&amp;INDEX('[1]13日_公式練習②-結果表（貼付）'!$A:$Z,MATCH($B40,'[1]13日_公式練習②-結果表（貼付）'!$B:$B,0),MATCH("Laps",'[1]13日_公式練習②-結果表（貼付）'!$1:$1,0)),"")))</f>
        <v/>
      </c>
      <c r="M40" s="6"/>
      <c r="N40" s="4"/>
      <c r="O40" s="4"/>
      <c r="P40" s="5" t="str">
        <f>IF(IFERROR(INDEX('[1]13日_公式練習②-結果表（貼付）'!$A:$Z,MATCH($B40,'[1]13日_公式練習②-結果表（貼付）'!$B:$B,0),MATCH(P$11,'[1]13日_公式練習②-結果表（貼付）'!$1:$1,0)),"")=0,"",IFERROR(INDEX('[1]13日_公式練習②-結果表（貼付）'!$A:$Z,MATCH($B40,'[1]13日_公式練習②-結果表（貼付）'!$B:$B,0),MATCH(P$11,'[1]13日_公式練習②-結果表（貼付）'!$1:$1,0)),""))</f>
        <v/>
      </c>
      <c r="Q40" s="5" t="str">
        <f>IF(P40="","",COUNTIF($P$13:P40,"&lt;&gt;"&amp;""))</f>
        <v/>
      </c>
      <c r="R40" s="5" t="str">
        <f>IFERROR(RANK(Q40,$Q$13:$Q$46,1),"")</f>
        <v/>
      </c>
      <c r="S40" s="5" t="str">
        <f>IF(IFERROR(INDEX('[1]13日_公式練習②-結果表（貼付）'!$A:$Z,MATCH($A40,'[1]13日_公式練習②-結果表（貼付）'!$A:$A,0),MATCH(S$11,'[1]13日_公式練習②-結果表（貼付）'!$1:$1,0)),"")=0,"",IFERROR(INDEX('[1]13日_公式練習②-結果表（貼付）'!$A:$Z,MATCH($A40,'[1]13日_公式練習②-結果表（貼付）'!$A:$A,0),MATCH(S$11,'[1]13日_公式練習②-結果表（貼付）'!$1:$1,0)),""))</f>
        <v/>
      </c>
      <c r="T40" s="4"/>
      <c r="U40" s="4"/>
    </row>
    <row r="41" spans="1:21" ht="12.75" customHeight="1" x14ac:dyDescent="0.15">
      <c r="A41" s="39" t="str">
        <f>IF(OR('[1]13日_公式練習②-結果表（貼付）'!A30="DNF",'[1]13日_公式練習②-結果表（貼付）'!A30="DNS",'[1]13日_公式練習②-結果表（貼付）'!A30="DQ"),'[1]13日_公式練習②-結果表（貼付）'!A30,IF(MAX('[1]13日_公式練習②-結果表（貼付）'!$A:$A)&gt;A40,A40+1,""))</f>
        <v/>
      </c>
      <c r="B41" s="38" t="str">
        <f>IFERROR(INDEX('[1]13日_公式練習②-結果表（貼付）'!A30:$Z$50,MATCH($A41,'[1]13日_公式練習②-結果表（貼付）'!A30:$A$50,0),MATCH('13日_公式練習②-結果表'!B$11,'[1]13日_公式練習②-結果表（貼付）'!$1:$1,0)),"")</f>
        <v/>
      </c>
      <c r="C41" s="37"/>
      <c r="D41" s="36" t="str">
        <f>IFERROR(INDEX('[1]13日_公式練習②-結果表（貼付）'!$A:$Z,MATCH($B41,'[1]13日_公式練習②-結果表（貼付）'!$B:$B,0),MATCH('13日_公式練習②-結果表'!D$11,'[1]13日_公式練習②-結果表（貼付）'!$1:$1,0)),"")</f>
        <v/>
      </c>
      <c r="E41" s="35" t="str">
        <f>IFERROR(INDEX('[1]13日_公式練習②-結果表（貼付）'!$A:$Z,MATCH($B41,'[1]13日_公式練習②-結果表（貼付）'!$B:$B,0),MATCH('13日_公式練習②-結果表'!E$11,'[1]13日_公式練習②-結果表（貼付）'!$1:$1,0)),"")</f>
        <v/>
      </c>
      <c r="F41" s="34" t="str">
        <f>IFERROR(INDEX('[1]13日_公式練習②-結果表（貼付）'!$A:$Z,MATCH($B41,'[1]13日_公式練習②-結果表（貼付）'!$B:$B,0),MATCH('13日_公式練習②-結果表'!F$11,'[1]13日_公式練習②-結果表（貼付）'!$1:$1,0)),"")</f>
        <v/>
      </c>
      <c r="G41" s="33" t="str">
        <f>IFERROR(INDEX('[1]13日_公式練習②-結果表（貼付）'!$A:$Z,MATCH($B41,'[1]13日_公式練習②-結果表（貼付）'!$B:$B,0),MATCH('13日_公式練習②-結果表'!G$11,'[1]13日_公式練習②-結果表（貼付）'!$1:$1,0)),"")</f>
        <v/>
      </c>
      <c r="H41" s="32" t="str">
        <f>IF(A41="DNS","ｽﾀｰﾄ出来ず",IF(A41="DQ","失　格",IFERROR(INDEX('[1]13日_公式練習②-結果表（貼付）'!$A:$Z,MATCH($B41,'[1]13日_公式練習②-結果表（貼付）'!$B:$B,0),MATCH('13日_公式練習②-結果表'!H$11,'[1]13日_公式練習②-結果表（貼付）'!$1:$1,0)),"")))</f>
        <v/>
      </c>
      <c r="I41" s="31" t="str">
        <f>IF(H41&lt;1,"",IF($I$11&gt;H41,"R",""))</f>
        <v/>
      </c>
      <c r="J41" s="30" t="str">
        <f>IF(A41="DNS","",IF(A41="DQ","",IFERROR(INDEX('[1]13日_公式練習②-結果表（貼付）'!$A:$Z,MATCH($B41,'[1]13日_公式練習②-結果表（貼付）'!$B:$B,0),MATCH('13日_公式練習②-結果表'!J$11,'[1]13日_公式練習②-結果表（貼付）'!$1:$1,0)),"")))</f>
        <v/>
      </c>
      <c r="K41" s="30" t="str">
        <f>IF(A41="DNS","",IF(A41="DQ","",IFERROR(INDEX('[1]13日_公式練習②-結果表（貼付）'!$A:$Z,MATCH($B41,'[1]13日_公式練習②-結果表（貼付）'!$B:$B,0),MATCH('13日_公式練習②-結果表'!K$11,'[1]13日_公式練習②-結果表（貼付）'!$1:$1,0)),"")))</f>
        <v/>
      </c>
      <c r="L41" s="29" t="str">
        <f>IF(A41="DNS","",IF(A41="DQ","",IFERROR(INDEX('[1]13日_公式練習②-結果表（貼付）'!$A:$Z,MATCH($B41,'[1]13日_公式練習②-結果表（貼付）'!$B:$B,0),MATCH("In Lap",'[1]13日_公式練習②-結果表（貼付）'!$1:$1,0))&amp;"/"&amp;INDEX('[1]13日_公式練習②-結果表（貼付）'!$A:$Z,MATCH($B41,'[1]13日_公式練習②-結果表（貼付）'!$B:$B,0),MATCH("Laps",'[1]13日_公式練習②-結果表（貼付）'!$1:$1,0)),"")))</f>
        <v/>
      </c>
      <c r="M41" s="6"/>
      <c r="N41" s="4"/>
      <c r="O41" s="4"/>
      <c r="P41" s="5" t="str">
        <f>IF(IFERROR(INDEX('[1]13日_公式練習②-結果表（貼付）'!$A:$Z,MATCH($B41,'[1]13日_公式練習②-結果表（貼付）'!$B:$B,0),MATCH(P$11,'[1]13日_公式練習②-結果表（貼付）'!$1:$1,0)),"")=0,"",IFERROR(INDEX('[1]13日_公式練習②-結果表（貼付）'!$A:$Z,MATCH($B41,'[1]13日_公式練習②-結果表（貼付）'!$B:$B,0),MATCH(P$11,'[1]13日_公式練習②-結果表（貼付）'!$1:$1,0)),""))</f>
        <v/>
      </c>
      <c r="Q41" s="5" t="str">
        <f>IF(P41="","",COUNTIF($P$13:P41,"&lt;&gt;"&amp;""))</f>
        <v/>
      </c>
      <c r="R41" s="5" t="str">
        <f>IFERROR(RANK(Q41,$Q$13:$Q$46,1),"")</f>
        <v/>
      </c>
      <c r="S41" s="5" t="str">
        <f>IF(IFERROR(INDEX('[1]13日_公式練習②-結果表（貼付）'!$A:$Z,MATCH($A41,'[1]13日_公式練習②-結果表（貼付）'!$A:$A,0),MATCH(S$11,'[1]13日_公式練習②-結果表（貼付）'!$1:$1,0)),"")=0,"",IFERROR(INDEX('[1]13日_公式練習②-結果表（貼付）'!$A:$Z,MATCH($A41,'[1]13日_公式練習②-結果表（貼付）'!$A:$A,0),MATCH(S$11,'[1]13日_公式練習②-結果表（貼付）'!$1:$1,0)),""))</f>
        <v/>
      </c>
      <c r="T41" s="4"/>
      <c r="U41" s="4"/>
    </row>
    <row r="42" spans="1:21" ht="12.75" customHeight="1" x14ac:dyDescent="0.15">
      <c r="A42" s="39" t="str">
        <f>IF(OR('[1]13日_公式練習②-結果表（貼付）'!A31="DNF",'[1]13日_公式練習②-結果表（貼付）'!A31="DNS",'[1]13日_公式練習②-結果表（貼付）'!A31="DQ"),'[1]13日_公式練習②-結果表（貼付）'!A31,IF(MAX('[1]13日_公式練習②-結果表（貼付）'!$A:$A)&gt;A41,A41+1,""))</f>
        <v/>
      </c>
      <c r="B42" s="38" t="str">
        <f>IFERROR(INDEX('[1]13日_公式練習②-結果表（貼付）'!A31:$Z$50,MATCH($A42,'[1]13日_公式練習②-結果表（貼付）'!A31:$A$50,0),MATCH('13日_公式練習②-結果表'!B$11,'[1]13日_公式練習②-結果表（貼付）'!$1:$1,0)),"")</f>
        <v/>
      </c>
      <c r="C42" s="37"/>
      <c r="D42" s="36" t="str">
        <f>IFERROR(INDEX('[1]13日_公式練習②-結果表（貼付）'!$A:$Z,MATCH($B42,'[1]13日_公式練習②-結果表（貼付）'!$B:$B,0),MATCH('13日_公式練習②-結果表'!D$11,'[1]13日_公式練習②-結果表（貼付）'!$1:$1,0)),"")</f>
        <v/>
      </c>
      <c r="E42" s="35" t="str">
        <f>IFERROR(INDEX('[1]13日_公式練習②-結果表（貼付）'!$A:$Z,MATCH($B42,'[1]13日_公式練習②-結果表（貼付）'!$B:$B,0),MATCH('13日_公式練習②-結果表'!E$11,'[1]13日_公式練習②-結果表（貼付）'!$1:$1,0)),"")</f>
        <v/>
      </c>
      <c r="F42" s="34" t="str">
        <f>IFERROR(INDEX('[1]13日_公式練習②-結果表（貼付）'!$A:$Z,MATCH($B42,'[1]13日_公式練習②-結果表（貼付）'!$B:$B,0),MATCH('13日_公式練習②-結果表'!F$11,'[1]13日_公式練習②-結果表（貼付）'!$1:$1,0)),"")</f>
        <v/>
      </c>
      <c r="G42" s="33" t="str">
        <f>IFERROR(INDEX('[1]13日_公式練習②-結果表（貼付）'!$A:$Z,MATCH($B42,'[1]13日_公式練習②-結果表（貼付）'!$B:$B,0),MATCH('13日_公式練習②-結果表'!G$11,'[1]13日_公式練習②-結果表（貼付）'!$1:$1,0)),"")</f>
        <v/>
      </c>
      <c r="H42" s="32" t="str">
        <f>IF(A42="DNS","ｽﾀｰﾄ出来ず",IF(A42="DQ","失　格",IFERROR(INDEX('[1]13日_公式練習②-結果表（貼付）'!$A:$Z,MATCH($B42,'[1]13日_公式練習②-結果表（貼付）'!$B:$B,0),MATCH('13日_公式練習②-結果表'!H$11,'[1]13日_公式練習②-結果表（貼付）'!$1:$1,0)),"")))</f>
        <v/>
      </c>
      <c r="I42" s="31" t="str">
        <f>IF(H42&lt;1,"",IF($I$11&gt;H42,"R",""))</f>
        <v/>
      </c>
      <c r="J42" s="30" t="str">
        <f>IF(A42="DNS","",IF(A42="DQ","",IFERROR(INDEX('[1]13日_公式練習②-結果表（貼付）'!$A:$Z,MATCH($B42,'[1]13日_公式練習②-結果表（貼付）'!$B:$B,0),MATCH('13日_公式練習②-結果表'!J$11,'[1]13日_公式練習②-結果表（貼付）'!$1:$1,0)),"")))</f>
        <v/>
      </c>
      <c r="K42" s="30" t="str">
        <f>IF(A42="DNS","",IF(A42="DQ","",IFERROR(INDEX('[1]13日_公式練習②-結果表（貼付）'!$A:$Z,MATCH($B42,'[1]13日_公式練習②-結果表（貼付）'!$B:$B,0),MATCH('13日_公式練習②-結果表'!K$11,'[1]13日_公式練習②-結果表（貼付）'!$1:$1,0)),"")))</f>
        <v/>
      </c>
      <c r="L42" s="29" t="str">
        <f>IF(A42="DNS","",IF(A42="DQ","",IFERROR(INDEX('[1]13日_公式練習②-結果表（貼付）'!$A:$Z,MATCH($B42,'[1]13日_公式練習②-結果表（貼付）'!$B:$B,0),MATCH("In Lap",'[1]13日_公式練習②-結果表（貼付）'!$1:$1,0))&amp;"/"&amp;INDEX('[1]13日_公式練習②-結果表（貼付）'!$A:$Z,MATCH($B42,'[1]13日_公式練習②-結果表（貼付）'!$B:$B,0),MATCH("Laps",'[1]13日_公式練習②-結果表（貼付）'!$1:$1,0)),"")))</f>
        <v/>
      </c>
      <c r="M42" s="6"/>
      <c r="N42" s="4"/>
      <c r="O42" s="4"/>
      <c r="P42" s="5" t="str">
        <f>IF(IFERROR(INDEX('[1]13日_公式練習②-結果表（貼付）'!$A:$Z,MATCH($B42,'[1]13日_公式練習②-結果表（貼付）'!$B:$B,0),MATCH(P$11,'[1]13日_公式練習②-結果表（貼付）'!$1:$1,0)),"")=0,"",IFERROR(INDEX('[1]13日_公式練習②-結果表（貼付）'!$A:$Z,MATCH($B42,'[1]13日_公式練習②-結果表（貼付）'!$B:$B,0),MATCH(P$11,'[1]13日_公式練習②-結果表（貼付）'!$1:$1,0)),""))</f>
        <v/>
      </c>
      <c r="Q42" s="5" t="str">
        <f>IF(P42="","",COUNTIF($P$13:P42,"&lt;&gt;"&amp;""))</f>
        <v/>
      </c>
      <c r="R42" s="5" t="str">
        <f>IFERROR(RANK(Q42,$Q$13:$Q$46,1),"")</f>
        <v/>
      </c>
      <c r="S42" s="5" t="str">
        <f>IF(IFERROR(INDEX('[1]13日_公式練習②-結果表（貼付）'!$A:$Z,MATCH($A42,'[1]13日_公式練習②-結果表（貼付）'!$A:$A,0),MATCH(S$11,'[1]13日_公式練習②-結果表（貼付）'!$1:$1,0)),"")=0,"",IFERROR(INDEX('[1]13日_公式練習②-結果表（貼付）'!$A:$Z,MATCH($A42,'[1]13日_公式練習②-結果表（貼付）'!$A:$A,0),MATCH(S$11,'[1]13日_公式練習②-結果表（貼付）'!$1:$1,0)),""))</f>
        <v/>
      </c>
      <c r="T42" s="4"/>
      <c r="U42" s="4"/>
    </row>
    <row r="43" spans="1:21" ht="12.75" customHeight="1" x14ac:dyDescent="0.15">
      <c r="A43" s="39" t="str">
        <f>IF(OR('[1]13日_公式練習②-結果表（貼付）'!A32="DNF",'[1]13日_公式練習②-結果表（貼付）'!A32="DNS",'[1]13日_公式練習②-結果表（貼付）'!A32="DQ"),'[1]13日_公式練習②-結果表（貼付）'!A32,IF(MAX('[1]13日_公式練習②-結果表（貼付）'!$A:$A)&gt;A42,A42+1,""))</f>
        <v/>
      </c>
      <c r="B43" s="38" t="str">
        <f>IFERROR(INDEX('[1]13日_公式練習②-結果表（貼付）'!A32:$Z$50,MATCH($A43,'[1]13日_公式練習②-結果表（貼付）'!A32:$A$50,0),MATCH('13日_公式練習②-結果表'!B$11,'[1]13日_公式練習②-結果表（貼付）'!$1:$1,0)),"")</f>
        <v/>
      </c>
      <c r="C43" s="37"/>
      <c r="D43" s="36" t="str">
        <f>IFERROR(INDEX('[1]13日_公式練習②-結果表（貼付）'!$A:$Z,MATCH($B43,'[1]13日_公式練習②-結果表（貼付）'!$B:$B,0),MATCH('13日_公式練習②-結果表'!D$11,'[1]13日_公式練習②-結果表（貼付）'!$1:$1,0)),"")</f>
        <v/>
      </c>
      <c r="E43" s="35" t="str">
        <f>IFERROR(INDEX('[1]13日_公式練習②-結果表（貼付）'!$A:$Z,MATCH($B43,'[1]13日_公式練習②-結果表（貼付）'!$B:$B,0),MATCH('13日_公式練習②-結果表'!E$11,'[1]13日_公式練習②-結果表（貼付）'!$1:$1,0)),"")</f>
        <v/>
      </c>
      <c r="F43" s="34" t="str">
        <f>IFERROR(INDEX('[1]13日_公式練習②-結果表（貼付）'!$A:$Z,MATCH($B43,'[1]13日_公式練習②-結果表（貼付）'!$B:$B,0),MATCH('13日_公式練習②-結果表'!F$11,'[1]13日_公式練習②-結果表（貼付）'!$1:$1,0)),"")</f>
        <v/>
      </c>
      <c r="G43" s="33" t="str">
        <f>IFERROR(INDEX('[1]13日_公式練習②-結果表（貼付）'!$A:$Z,MATCH($B43,'[1]13日_公式練習②-結果表（貼付）'!$B:$B,0),MATCH('13日_公式練習②-結果表'!G$11,'[1]13日_公式練習②-結果表（貼付）'!$1:$1,0)),"")</f>
        <v/>
      </c>
      <c r="H43" s="32" t="str">
        <f>IF(A43="DNS","ｽﾀｰﾄ出来ず",IF(A43="DQ","失　格",IFERROR(INDEX('[1]13日_公式練習②-結果表（貼付）'!$A:$Z,MATCH($B43,'[1]13日_公式練習②-結果表（貼付）'!$B:$B,0),MATCH('13日_公式練習②-結果表'!H$11,'[1]13日_公式練習②-結果表（貼付）'!$1:$1,0)),"")))</f>
        <v/>
      </c>
      <c r="I43" s="31" t="str">
        <f>IF(H43&lt;1,"",IF($I$11&gt;H43,"R",""))</f>
        <v/>
      </c>
      <c r="J43" s="30" t="str">
        <f>IF(A43="DNS","",IF(A43="DQ","",IFERROR(INDEX('[1]13日_公式練習②-結果表（貼付）'!$A:$Z,MATCH($B43,'[1]13日_公式練習②-結果表（貼付）'!$B:$B,0),MATCH('13日_公式練習②-結果表'!J$11,'[1]13日_公式練習②-結果表（貼付）'!$1:$1,0)),"")))</f>
        <v/>
      </c>
      <c r="K43" s="30" t="str">
        <f>IF(A43="DNS","",IF(A43="DQ","",IFERROR(INDEX('[1]13日_公式練習②-結果表（貼付）'!$A:$Z,MATCH($B43,'[1]13日_公式練習②-結果表（貼付）'!$B:$B,0),MATCH('13日_公式練習②-結果表'!K$11,'[1]13日_公式練習②-結果表（貼付）'!$1:$1,0)),"")))</f>
        <v/>
      </c>
      <c r="L43" s="29" t="str">
        <f>IF(A43="DNS","",IF(A43="DQ","",IFERROR(INDEX('[1]13日_公式練習②-結果表（貼付）'!$A:$Z,MATCH($B43,'[1]13日_公式練習②-結果表（貼付）'!$B:$B,0),MATCH("In Lap",'[1]13日_公式練習②-結果表（貼付）'!$1:$1,0))&amp;"/"&amp;INDEX('[1]13日_公式練習②-結果表（貼付）'!$A:$Z,MATCH($B43,'[1]13日_公式練習②-結果表（貼付）'!$B:$B,0),MATCH("Laps",'[1]13日_公式練習②-結果表（貼付）'!$1:$1,0)),"")))</f>
        <v/>
      </c>
      <c r="M43" s="6"/>
      <c r="N43" s="4"/>
      <c r="O43" s="4"/>
      <c r="P43" s="5" t="str">
        <f>IF(IFERROR(INDEX('[1]13日_公式練習②-結果表（貼付）'!$A:$Z,MATCH($B43,'[1]13日_公式練習②-結果表（貼付）'!$B:$B,0),MATCH(P$11,'[1]13日_公式練習②-結果表（貼付）'!$1:$1,0)),"")=0,"",IFERROR(INDEX('[1]13日_公式練習②-結果表（貼付）'!$A:$Z,MATCH($B43,'[1]13日_公式練習②-結果表（貼付）'!$B:$B,0),MATCH(P$11,'[1]13日_公式練習②-結果表（貼付）'!$1:$1,0)),""))</f>
        <v/>
      </c>
      <c r="Q43" s="5" t="str">
        <f>IF(P43="","",COUNTIF($P$13:P43,"&lt;&gt;"&amp;""))</f>
        <v/>
      </c>
      <c r="R43" s="5" t="str">
        <f>IFERROR(RANK(Q43,$Q$13:$Q$46,1),"")</f>
        <v/>
      </c>
      <c r="S43" s="5" t="str">
        <f>IF(IFERROR(INDEX('[1]13日_公式練習②-結果表（貼付）'!$A:$Z,MATCH($A43,'[1]13日_公式練習②-結果表（貼付）'!$A:$A,0),MATCH(S$11,'[1]13日_公式練習②-結果表（貼付）'!$1:$1,0)),"")=0,"",IFERROR(INDEX('[1]13日_公式練習②-結果表（貼付）'!$A:$Z,MATCH($A43,'[1]13日_公式練習②-結果表（貼付）'!$A:$A,0),MATCH(S$11,'[1]13日_公式練習②-結果表（貼付）'!$1:$1,0)),""))</f>
        <v/>
      </c>
      <c r="T43" s="4"/>
      <c r="U43" s="4"/>
    </row>
    <row r="44" spans="1:21" ht="12.75" customHeight="1" x14ac:dyDescent="0.15">
      <c r="A44" s="39" t="str">
        <f>IF(OR('[1]13日_公式練習②-結果表（貼付）'!A33="DNF",'[1]13日_公式練習②-結果表（貼付）'!A33="DNS",'[1]13日_公式練習②-結果表（貼付）'!A33="DQ"),'[1]13日_公式練習②-結果表（貼付）'!A33,IF(MAX('[1]13日_公式練習②-結果表（貼付）'!$A:$A)&gt;A43,A43+1,""))</f>
        <v/>
      </c>
      <c r="B44" s="38" t="str">
        <f>IFERROR(INDEX('[1]13日_公式練習②-結果表（貼付）'!A33:$Z$50,MATCH($A44,'[1]13日_公式練習②-結果表（貼付）'!A33:$A$50,0),MATCH('13日_公式練習②-結果表'!B$11,'[1]13日_公式練習②-結果表（貼付）'!$1:$1,0)),"")</f>
        <v/>
      </c>
      <c r="C44" s="37"/>
      <c r="D44" s="36" t="str">
        <f>IFERROR(INDEX('[1]13日_公式練習②-結果表（貼付）'!$A:$Z,MATCH($B44,'[1]13日_公式練習②-結果表（貼付）'!$B:$B,0),MATCH('13日_公式練習②-結果表'!D$11,'[1]13日_公式練習②-結果表（貼付）'!$1:$1,0)),"")</f>
        <v/>
      </c>
      <c r="E44" s="35" t="str">
        <f>IFERROR(INDEX('[1]13日_公式練習②-結果表（貼付）'!$A:$Z,MATCH($B44,'[1]13日_公式練習②-結果表（貼付）'!$B:$B,0),MATCH('13日_公式練習②-結果表'!E$11,'[1]13日_公式練習②-結果表（貼付）'!$1:$1,0)),"")</f>
        <v/>
      </c>
      <c r="F44" s="34" t="str">
        <f>IFERROR(INDEX('[1]13日_公式練習②-結果表（貼付）'!$A:$Z,MATCH($B44,'[1]13日_公式練習②-結果表（貼付）'!$B:$B,0),MATCH('13日_公式練習②-結果表'!F$11,'[1]13日_公式練習②-結果表（貼付）'!$1:$1,0)),"")</f>
        <v/>
      </c>
      <c r="G44" s="33" t="str">
        <f>IFERROR(INDEX('[1]13日_公式練習②-結果表（貼付）'!$A:$Z,MATCH($B44,'[1]13日_公式練習②-結果表（貼付）'!$B:$B,0),MATCH('13日_公式練習②-結果表'!G$11,'[1]13日_公式練習②-結果表（貼付）'!$1:$1,0)),"")</f>
        <v/>
      </c>
      <c r="H44" s="32" t="str">
        <f>IF(A44="DNS","ｽﾀｰﾄ出来ず",IF(A44="DQ","失　格",IFERROR(INDEX('[1]13日_公式練習②-結果表（貼付）'!$A:$Z,MATCH($B44,'[1]13日_公式練習②-結果表（貼付）'!$B:$B,0),MATCH('13日_公式練習②-結果表'!H$11,'[1]13日_公式練習②-結果表（貼付）'!$1:$1,0)),"")))</f>
        <v/>
      </c>
      <c r="I44" s="31" t="str">
        <f>IF(H44&lt;1,"",IF($I$11&gt;H44,"R",""))</f>
        <v/>
      </c>
      <c r="J44" s="30" t="str">
        <f>IF(A44="DNS","",IF(A44="DQ","",IFERROR(INDEX('[1]13日_公式練習②-結果表（貼付）'!$A:$Z,MATCH($B44,'[1]13日_公式練習②-結果表（貼付）'!$B:$B,0),MATCH('13日_公式練習②-結果表'!J$11,'[1]13日_公式練習②-結果表（貼付）'!$1:$1,0)),"")))</f>
        <v/>
      </c>
      <c r="K44" s="30" t="str">
        <f>IF(A44="DNS","",IF(A44="DQ","",IFERROR(INDEX('[1]13日_公式練習②-結果表（貼付）'!$A:$Z,MATCH($B44,'[1]13日_公式練習②-結果表（貼付）'!$B:$B,0),MATCH('13日_公式練習②-結果表'!K$11,'[1]13日_公式練習②-結果表（貼付）'!$1:$1,0)),"")))</f>
        <v/>
      </c>
      <c r="L44" s="29" t="str">
        <f>IF(A44="DNS","",IF(A44="DQ","",IFERROR(INDEX('[1]13日_公式練習②-結果表（貼付）'!$A:$Z,MATCH($B44,'[1]13日_公式練習②-結果表（貼付）'!$B:$B,0),MATCH("In Lap",'[1]13日_公式練習②-結果表（貼付）'!$1:$1,0))&amp;"/"&amp;INDEX('[1]13日_公式練習②-結果表（貼付）'!$A:$Z,MATCH($B44,'[1]13日_公式練習②-結果表（貼付）'!$B:$B,0),MATCH("Laps",'[1]13日_公式練習②-結果表（貼付）'!$1:$1,0)),"")))</f>
        <v/>
      </c>
      <c r="M44" s="6"/>
      <c r="N44" s="4"/>
      <c r="O44" s="4"/>
      <c r="P44" s="5" t="str">
        <f>IF(IFERROR(INDEX('[1]13日_公式練習②-結果表（貼付）'!$A:$Z,MATCH($B44,'[1]13日_公式練習②-結果表（貼付）'!$B:$B,0),MATCH(P$11,'[1]13日_公式練習②-結果表（貼付）'!$1:$1,0)),"")=0,"",IFERROR(INDEX('[1]13日_公式練習②-結果表（貼付）'!$A:$Z,MATCH($B44,'[1]13日_公式練習②-結果表（貼付）'!$B:$B,0),MATCH(P$11,'[1]13日_公式練習②-結果表（貼付）'!$1:$1,0)),""))</f>
        <v/>
      </c>
      <c r="Q44" s="5" t="str">
        <f>IF(P44="","",COUNTIF($P$13:P44,"&lt;&gt;"&amp;""))</f>
        <v/>
      </c>
      <c r="R44" s="5" t="str">
        <f>IFERROR(RANK(Q44,$Q$13:$Q$46,1),"")</f>
        <v/>
      </c>
      <c r="S44" s="5" t="str">
        <f>IF(IFERROR(INDEX('[1]13日_公式練習②-結果表（貼付）'!$A:$Z,MATCH($A44,'[1]13日_公式練習②-結果表（貼付）'!$A:$A,0),MATCH(S$11,'[1]13日_公式練習②-結果表（貼付）'!$1:$1,0)),"")=0,"",IFERROR(INDEX('[1]13日_公式練習②-結果表（貼付）'!$A:$Z,MATCH($A44,'[1]13日_公式練習②-結果表（貼付）'!$A:$A,0),MATCH(S$11,'[1]13日_公式練習②-結果表（貼付）'!$1:$1,0)),""))</f>
        <v/>
      </c>
      <c r="T44" s="4"/>
      <c r="U44" s="4"/>
    </row>
    <row r="45" spans="1:21" ht="12.75" customHeight="1" x14ac:dyDescent="0.15">
      <c r="A45" s="39" t="str">
        <f>IF(OR('[1]13日_公式練習②-結果表（貼付）'!A34="DNF",'[1]13日_公式練習②-結果表（貼付）'!A34="DNS",'[1]13日_公式練習②-結果表（貼付）'!A34="DQ"),'[1]13日_公式練習②-結果表（貼付）'!A34,IF(MAX('[1]13日_公式練習②-結果表（貼付）'!$A:$A)&gt;A44,A44+1,""))</f>
        <v/>
      </c>
      <c r="B45" s="38" t="str">
        <f>IFERROR(INDEX('[1]13日_公式練習②-結果表（貼付）'!A34:$Z$50,MATCH($A45,'[1]13日_公式練習②-結果表（貼付）'!A34:$A$50,0),MATCH('13日_公式練習②-結果表'!B$11,'[1]13日_公式練習②-結果表（貼付）'!$1:$1,0)),"")</f>
        <v/>
      </c>
      <c r="C45" s="37"/>
      <c r="D45" s="36" t="str">
        <f>IFERROR(INDEX('[1]13日_公式練習②-結果表（貼付）'!$A:$Z,MATCH($B45,'[1]13日_公式練習②-結果表（貼付）'!$B:$B,0),MATCH('13日_公式練習②-結果表'!D$11,'[1]13日_公式練習②-結果表（貼付）'!$1:$1,0)),"")</f>
        <v/>
      </c>
      <c r="E45" s="35" t="str">
        <f>IFERROR(INDEX('[1]13日_公式練習②-結果表（貼付）'!$A:$Z,MATCH($B45,'[1]13日_公式練習②-結果表（貼付）'!$B:$B,0),MATCH('13日_公式練習②-結果表'!E$11,'[1]13日_公式練習②-結果表（貼付）'!$1:$1,0)),"")</f>
        <v/>
      </c>
      <c r="F45" s="34" t="str">
        <f>IFERROR(INDEX('[1]13日_公式練習②-結果表（貼付）'!$A:$Z,MATCH($B45,'[1]13日_公式練習②-結果表（貼付）'!$B:$B,0),MATCH('13日_公式練習②-結果表'!F$11,'[1]13日_公式練習②-結果表（貼付）'!$1:$1,0)),"")</f>
        <v/>
      </c>
      <c r="G45" s="33" t="str">
        <f>IFERROR(INDEX('[1]13日_公式練習②-結果表（貼付）'!$A:$Z,MATCH($B45,'[1]13日_公式練習②-結果表（貼付）'!$B:$B,0),MATCH('13日_公式練習②-結果表'!G$11,'[1]13日_公式練習②-結果表（貼付）'!$1:$1,0)),"")</f>
        <v/>
      </c>
      <c r="H45" s="32" t="str">
        <f>IF(A45="DNS","ｽﾀｰﾄ出来ず",IF(A45="DQ","失　格",IFERROR(INDEX('[1]13日_公式練習②-結果表（貼付）'!$A:$Z,MATCH($B45,'[1]13日_公式練習②-結果表（貼付）'!$B:$B,0),MATCH('13日_公式練習②-結果表'!H$11,'[1]13日_公式練習②-結果表（貼付）'!$1:$1,0)),"")))</f>
        <v/>
      </c>
      <c r="I45" s="31" t="str">
        <f>IF(H45&lt;1,"",IF($I$11&gt;H45,"R",""))</f>
        <v/>
      </c>
      <c r="J45" s="30" t="str">
        <f>IF(A45="DNS","",IF(A45="DQ","",IFERROR(INDEX('[1]13日_公式練習②-結果表（貼付）'!$A:$Z,MATCH($B45,'[1]13日_公式練習②-結果表（貼付）'!$B:$B,0),MATCH('13日_公式練習②-結果表'!J$11,'[1]13日_公式練習②-結果表（貼付）'!$1:$1,0)),"")))</f>
        <v/>
      </c>
      <c r="K45" s="30" t="str">
        <f>IF(A45="DNS","",IF(A45="DQ","",IFERROR(INDEX('[1]13日_公式練習②-結果表（貼付）'!$A:$Z,MATCH($B45,'[1]13日_公式練習②-結果表（貼付）'!$B:$B,0),MATCH('13日_公式練習②-結果表'!K$11,'[1]13日_公式練習②-結果表（貼付）'!$1:$1,0)),"")))</f>
        <v/>
      </c>
      <c r="L45" s="29" t="str">
        <f>IF(A45="DNS","",IF(A45="DQ","",IFERROR(INDEX('[1]13日_公式練習②-結果表（貼付）'!$A:$Z,MATCH($B45,'[1]13日_公式練習②-結果表（貼付）'!$B:$B,0),MATCH("In Lap",'[1]13日_公式練習②-結果表（貼付）'!$1:$1,0))&amp;"/"&amp;INDEX('[1]13日_公式練習②-結果表（貼付）'!$A:$Z,MATCH($B45,'[1]13日_公式練習②-結果表（貼付）'!$B:$B,0),MATCH("Laps",'[1]13日_公式練習②-結果表（貼付）'!$1:$1,0)),"")))</f>
        <v/>
      </c>
      <c r="M45" s="6"/>
      <c r="N45" s="4"/>
      <c r="O45" s="4"/>
      <c r="P45" s="5" t="str">
        <f>IF(IFERROR(INDEX('[1]13日_公式練習②-結果表（貼付）'!$A:$Z,MATCH($B45,'[1]13日_公式練習②-結果表（貼付）'!$B:$B,0),MATCH(P$11,'[1]13日_公式練習②-結果表（貼付）'!$1:$1,0)),"")=0,"",IFERROR(INDEX('[1]13日_公式練習②-結果表（貼付）'!$A:$Z,MATCH($B45,'[1]13日_公式練習②-結果表（貼付）'!$B:$B,0),MATCH(P$11,'[1]13日_公式練習②-結果表（貼付）'!$1:$1,0)),""))</f>
        <v/>
      </c>
      <c r="Q45" s="5" t="str">
        <f>IF(P45="","",COUNTIF($P$13:P45,"&lt;&gt;"&amp;""))</f>
        <v/>
      </c>
      <c r="R45" s="5" t="str">
        <f>IFERROR(RANK(Q45,$Q$13:$Q$46,1),"")</f>
        <v/>
      </c>
      <c r="S45" s="5" t="str">
        <f>IF(IFERROR(INDEX('[1]13日_公式練習②-結果表（貼付）'!$A:$Z,MATCH($A45,'[1]13日_公式練習②-結果表（貼付）'!$A:$A,0),MATCH(S$11,'[1]13日_公式練習②-結果表（貼付）'!$1:$1,0)),"")=0,"",IFERROR(INDEX('[1]13日_公式練習②-結果表（貼付）'!$A:$Z,MATCH($A45,'[1]13日_公式練習②-結果表（貼付）'!$A:$A,0),MATCH(S$11,'[1]13日_公式練習②-結果表（貼付）'!$1:$1,0)),""))</f>
        <v/>
      </c>
      <c r="T45" s="4"/>
      <c r="U45" s="4"/>
    </row>
    <row r="46" spans="1:21" ht="12.75" customHeight="1" x14ac:dyDescent="0.15">
      <c r="A46" s="39" t="str">
        <f>IF(OR('[1]13日_公式練習②-結果表（貼付）'!A35="DNF",'[1]13日_公式練習②-結果表（貼付）'!A35="DNS",'[1]13日_公式練習②-結果表（貼付）'!A35="DQ"),'[1]13日_公式練習②-結果表（貼付）'!A35,IF(MAX('[1]13日_公式練習②-結果表（貼付）'!$A:$A)&gt;A45,A45+1,""))</f>
        <v/>
      </c>
      <c r="B46" s="38" t="str">
        <f>IFERROR(INDEX('[1]13日_公式練習②-結果表（貼付）'!A35:$Z$50,MATCH($A46,'[1]13日_公式練習②-結果表（貼付）'!A35:$A$50,0),MATCH('13日_公式練習②-結果表'!B$11,'[1]13日_公式練習②-結果表（貼付）'!$1:$1,0)),"")</f>
        <v/>
      </c>
      <c r="C46" s="37"/>
      <c r="D46" s="36" t="str">
        <f>IFERROR(INDEX('[1]13日_公式練習②-結果表（貼付）'!$A:$Z,MATCH($B46,'[1]13日_公式練習②-結果表（貼付）'!$B:$B,0),MATCH('13日_公式練習②-結果表'!D$11,'[1]13日_公式練習②-結果表（貼付）'!$1:$1,0)),"")</f>
        <v/>
      </c>
      <c r="E46" s="35" t="str">
        <f>IFERROR(INDEX('[1]13日_公式練習②-結果表（貼付）'!$A:$Z,MATCH($B46,'[1]13日_公式練習②-結果表（貼付）'!$B:$B,0),MATCH('13日_公式練習②-結果表'!E$11,'[1]13日_公式練習②-結果表（貼付）'!$1:$1,0)),"")</f>
        <v/>
      </c>
      <c r="F46" s="34" t="str">
        <f>IFERROR(INDEX('[1]13日_公式練習②-結果表（貼付）'!$A:$Z,MATCH($B46,'[1]13日_公式練習②-結果表（貼付）'!$B:$B,0),MATCH('13日_公式練習②-結果表'!F$11,'[1]13日_公式練習②-結果表（貼付）'!$1:$1,0)),"")</f>
        <v/>
      </c>
      <c r="G46" s="33" t="str">
        <f>IFERROR(INDEX('[1]13日_公式練習②-結果表（貼付）'!$A:$Z,MATCH($B46,'[1]13日_公式練習②-結果表（貼付）'!$B:$B,0),MATCH('13日_公式練習②-結果表'!G$11,'[1]13日_公式練習②-結果表（貼付）'!$1:$1,0)),"")</f>
        <v/>
      </c>
      <c r="H46" s="32" t="str">
        <f>IF(A46="DNS","ｽﾀｰﾄ出来ず",IF(A46="DQ","失　格",IFERROR(INDEX('[1]13日_公式練習②-結果表（貼付）'!$A:$Z,MATCH($B46,'[1]13日_公式練習②-結果表（貼付）'!$B:$B,0),MATCH('13日_公式練習②-結果表'!H$11,'[1]13日_公式練習②-結果表（貼付）'!$1:$1,0)),"")))</f>
        <v/>
      </c>
      <c r="I46" s="31" t="str">
        <f>IF(H46&lt;1,"",IF($I$11&gt;H46,"R",""))</f>
        <v/>
      </c>
      <c r="J46" s="30" t="str">
        <f>IF(A46="DNS","",IF(A46="DQ","",IFERROR(INDEX('[1]13日_公式練習②-結果表（貼付）'!$A:$Z,MATCH($B46,'[1]13日_公式練習②-結果表（貼付）'!$B:$B,0),MATCH('13日_公式練習②-結果表'!J$11,'[1]13日_公式練習②-結果表（貼付）'!$1:$1,0)),"")))</f>
        <v/>
      </c>
      <c r="K46" s="30" t="str">
        <f>IF(A46="DNS","",IF(A46="DQ","",IFERROR(INDEX('[1]13日_公式練習②-結果表（貼付）'!$A:$Z,MATCH($B46,'[1]13日_公式練習②-結果表（貼付）'!$B:$B,0),MATCH('13日_公式練習②-結果表'!K$11,'[1]13日_公式練習②-結果表（貼付）'!$1:$1,0)),"")))</f>
        <v/>
      </c>
      <c r="L46" s="29" t="str">
        <f>IF(A46="DNS","",IF(A46="DQ","",IFERROR(INDEX('[1]13日_公式練習②-結果表（貼付）'!$A:$Z,MATCH($B46,'[1]13日_公式練習②-結果表（貼付）'!$B:$B,0),MATCH("In Lap",'[1]13日_公式練習②-結果表（貼付）'!$1:$1,0))&amp;"/"&amp;INDEX('[1]13日_公式練習②-結果表（貼付）'!$A:$Z,MATCH($B46,'[1]13日_公式練習②-結果表（貼付）'!$B:$B,0),MATCH("Laps",'[1]13日_公式練習②-結果表（貼付）'!$1:$1,0)),"")))</f>
        <v/>
      </c>
      <c r="M46" s="6"/>
      <c r="N46" s="4"/>
      <c r="O46" s="4"/>
      <c r="P46" s="5" t="str">
        <f>IF(IFERROR(INDEX('[1]13日_公式練習②-結果表（貼付）'!$A:$Z,MATCH($B46,'[1]13日_公式練習②-結果表（貼付）'!$B:$B,0),MATCH(P$11,'[1]13日_公式練習②-結果表（貼付）'!$1:$1,0)),"")=0,"",IFERROR(INDEX('[1]13日_公式練習②-結果表（貼付）'!$A:$Z,MATCH($B46,'[1]13日_公式練習②-結果表（貼付）'!$B:$B,0),MATCH(P$11,'[1]13日_公式練習②-結果表（貼付）'!$1:$1,0)),""))</f>
        <v/>
      </c>
      <c r="Q46" s="5" t="str">
        <f>IF(P46="","",COUNTIF($P$13:P46,"&lt;&gt;"&amp;""))</f>
        <v/>
      </c>
      <c r="R46" s="5" t="str">
        <f>IFERROR(RANK(Q46,$Q$13:$Q$46,1),"")</f>
        <v/>
      </c>
      <c r="S46" s="5" t="str">
        <f>IF(IFERROR(INDEX('[1]13日_公式練習②-結果表（貼付）'!$A:$Z,MATCH($A46,'[1]13日_公式練習②-結果表（貼付）'!$A:$A,0),MATCH(S$11,'[1]13日_公式練習②-結果表（貼付）'!$1:$1,0)),"")=0,"",IFERROR(INDEX('[1]13日_公式練習②-結果表（貼付）'!$A:$Z,MATCH($A46,'[1]13日_公式練習②-結果表（貼付）'!$A:$A,0),MATCH(S$11,'[1]13日_公式練習②-結果表（貼付）'!$1:$1,0)),""))</f>
        <v/>
      </c>
      <c r="T46" s="4"/>
      <c r="U46" s="4"/>
    </row>
    <row r="47" spans="1:21" ht="12.75" customHeight="1" x14ac:dyDescent="0.15">
      <c r="A47" s="6"/>
      <c r="B47" s="6"/>
      <c r="C47" s="28"/>
      <c r="D47" s="6"/>
      <c r="E47" s="6"/>
      <c r="F47" s="6"/>
      <c r="G47" s="6"/>
      <c r="H47" s="27"/>
      <c r="I47" s="7"/>
      <c r="J47" s="26"/>
      <c r="K47" s="26"/>
      <c r="L47" s="6"/>
      <c r="M47" s="6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6"/>
      <c r="B48" s="6"/>
      <c r="C48" s="6"/>
      <c r="D48" s="6"/>
      <c r="E48" s="6"/>
      <c r="F48" s="6"/>
      <c r="G48" s="6"/>
      <c r="H48" s="8"/>
      <c r="I48" s="7"/>
      <c r="J48" s="6"/>
      <c r="K48" s="6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12.75" customHeight="1" x14ac:dyDescent="0.15">
      <c r="A49" s="6" t="str">
        <f>IF(COUNTIF(I:I,"R")&gt;=1,"R マークの車は、コースレコードを更新しました。従来のレコードタイムは"&amp;"　"&amp;TEXT(ROUND($I$11,3),"[&lt;1]m'ss.000;##0.000"),"")</f>
        <v/>
      </c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21" t="str">
        <f>IF(A53="","","ﾍﾟﾅﾙﾃｨ")</f>
        <v/>
      </c>
      <c r="B52" s="25"/>
      <c r="C52" s="25"/>
      <c r="D52" s="6"/>
      <c r="E52" s="6"/>
      <c r="F52" s="6"/>
      <c r="G52" s="6"/>
      <c r="H52" s="6"/>
      <c r="I52" s="7"/>
      <c r="J52" s="6"/>
      <c r="K52" s="6"/>
      <c r="L52" s="6"/>
      <c r="M52" s="8"/>
      <c r="N52" s="22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4" t="str">
        <f>IF(MAX(Q13:Q46)&lt;1,"",1)</f>
        <v/>
      </c>
      <c r="B53" s="15" t="str">
        <f>IF(A53="","","No."&amp;INDEX($A$11:$Y$46,MATCH($A53,$R$11:$R$46,0),MATCH("No.",$11:$11,0)))</f>
        <v/>
      </c>
      <c r="C53" s="15" t="str">
        <f>INDEX($A$11:$Y$46,MATCH($A53,$R$11:$R$46,0),MATCH("コメント",$11:$11,0))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22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3" t="str">
        <f>IF(A53&lt;COUNTIF($R$12:$R$46,"&gt;"&amp;0),A53+1,"")</f>
        <v/>
      </c>
      <c r="B54" s="15" t="str">
        <f>IF(A54="","","No."&amp;INDEX($A$11:$Y$46,MATCH($A54,$R$11:$R$46,0),MATCH("No.",$11:$11,0)))</f>
        <v/>
      </c>
      <c r="C54" s="15" t="str">
        <f>INDEX($A$11:$Y$46,MATCH($A54,$R$11:$R$46,0),MATCH("コメント",$11:$11,0))</f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22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3" t="str">
        <f>IF(A54&lt;COUNTIF($R$12:$R$46,"&gt;"&amp;0),A54+1,"")</f>
        <v/>
      </c>
      <c r="B55" s="15" t="str">
        <f>IF(A55="","","No."&amp;INDEX($A$11:$Y$46,MATCH($A55,$R$11:$R$46,0),MATCH("No.",$11:$11,0)))</f>
        <v/>
      </c>
      <c r="C55" s="15" t="str">
        <f>INDEX($A$11:$Y$46,MATCH($A55,$R$11:$R$46,0),MATCH("コメント",$11:$11,0))</f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22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3" t="str">
        <f>IF(A55&lt;COUNTIF($R$12:$R$46,"&gt;"&amp;0),A55+1,"")</f>
        <v/>
      </c>
      <c r="B56" s="15" t="str">
        <f>IF(A56="","","No."&amp;INDEX($A$11:$Y$46,MATCH($A56,$R$11:$R$46,0),MATCH("No.",$11:$11,0)))</f>
        <v/>
      </c>
      <c r="C56" s="15" t="str">
        <f>INDEX($A$11:$Y$46,MATCH($A56,$R$11:$R$46,0),MATCH("コメント",$11:$11,0))</f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22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3" t="str">
        <f>IF(A56&lt;COUNTIF($R$12:$R$46,"&gt;"&amp;0),A56+1,"")</f>
        <v/>
      </c>
      <c r="B57" s="15" t="str">
        <f>IF(A57="","","No."&amp;INDEX($A$11:$Y$46,MATCH($A57,$R$11:$R$46,0),MATCH("No.",$11:$11,0)))</f>
        <v/>
      </c>
      <c r="C57" s="15" t="str">
        <f>INDEX($A$11:$Y$46,MATCH($A57,$R$11:$R$46,0),MATCH("コメント",$11:$11,0))</f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22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3" t="str">
        <f>IF(A57&lt;COUNTIF($R$12:$R$46,"&gt;"&amp;0),A57+1,"")</f>
        <v/>
      </c>
      <c r="B58" s="15" t="str">
        <f>IF(A58="","","No."&amp;INDEX($A$11:$Y$46,MATCH($A58,$R$11:$R$46,0),MATCH("No.",$11:$11,0)))</f>
        <v/>
      </c>
      <c r="C58" s="15" t="str">
        <f>INDEX($A$11:$Y$46,MATCH($A58,$R$11:$R$46,0),MATCH("コメント",$11:$11,0))</f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22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3" t="str">
        <f>IF(A58&lt;COUNTIF($R$12:$R$46,"&gt;"&amp;0),A58+1,"")</f>
        <v/>
      </c>
      <c r="B59" s="15" t="str">
        <f>IF(A59="","","No."&amp;INDEX($A$11:$Y$46,MATCH($A59,$R$11:$R$46,0),MATCH("No.",$11:$11,0)))</f>
        <v/>
      </c>
      <c r="C59" s="15" t="str">
        <f>INDEX($A$11:$Y$46,MATCH($A59,$R$11:$R$46,0),MATCH("コメント",$11:$11,0))</f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22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3" t="str">
        <f>IF(A59&lt;COUNTIF($R$12:$R$46,"&gt;"&amp;0),A59+1,"")</f>
        <v/>
      </c>
      <c r="B60" s="15" t="str">
        <f>IF(A60="","","No."&amp;INDEX($A$11:$Y$46,MATCH($A60,$R$11:$R$46,0),MATCH("No.",$11:$11,0)))</f>
        <v/>
      </c>
      <c r="C60" s="15" t="str">
        <f>INDEX($A$11:$Y$46,MATCH($A60,$R$11:$R$46,0),MATCH("コメント",$11:$11,0))</f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22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3" t="str">
        <f>IF(A60&lt;COUNTIF($R$12:$R$46,"&gt;"&amp;0),A60+1,"")</f>
        <v/>
      </c>
      <c r="B61" s="15" t="str">
        <f>IF(A61="","","No."&amp;INDEX($A$11:$Y$46,MATCH($A61,$R$11:$R$46,0),MATCH("No.",$11:$11,0)))</f>
        <v/>
      </c>
      <c r="C61" s="15" t="str">
        <f>INDEX($A$11:$Y$46,MATCH($A61,$R$11:$R$46,0),MATCH("コメント",$11:$11,0))</f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22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3" t="str">
        <f>IF(A61&lt;COUNTIF($R$12:$R$46,"&gt;"&amp;0),A61+1,"")</f>
        <v/>
      </c>
      <c r="B62" s="15" t="str">
        <f>IF(A62="","","No."&amp;INDEX($A$11:$Y$46,MATCH($A62,$R$11:$R$46,0),MATCH("No.",$11:$11,0)))</f>
        <v/>
      </c>
      <c r="C62" s="15" t="str">
        <f>INDEX($A$11:$Y$46,MATCH($A62,$R$11:$R$46,0),MATCH("コメント",$11:$11,0))</f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22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3" t="str">
        <f>IF(A62&lt;COUNTIF($R$12:$R$46,"&gt;"&amp;0),A62+1,"")</f>
        <v/>
      </c>
      <c r="B63" s="15" t="str">
        <f>IF(A63="","","No."&amp;INDEX($A$11:$Y$46,MATCH($A63,$R$11:$R$46,0),MATCH("No.",$11:$11,0)))</f>
        <v/>
      </c>
      <c r="C63" s="15" t="str">
        <f>INDEX($A$11:$Y$46,MATCH($A63,$R$11:$R$46,0),MATCH("コメント",$11:$11,0))</f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22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21"/>
      <c r="B64" s="17" t="str">
        <f>"審査委員長 ："&amp;" "&amp;[1]各種設定!$D$20</f>
        <v>審査委員長 ： Makoto SAITO</v>
      </c>
      <c r="C64" s="17"/>
      <c r="D64" s="17"/>
      <c r="E64" s="17"/>
      <c r="F64" s="20" t="str">
        <f>"競技委員長 ："&amp;" "&amp;[1]各種設定!$D$22</f>
        <v>競技委員長 ： Toshiaki KUBOTA</v>
      </c>
      <c r="G64" s="19"/>
      <c r="H64" s="17"/>
      <c r="I64" s="17" t="str">
        <f>"計時委員長 ："&amp;" "&amp;[1]各種設定!$D$24</f>
        <v>計時委員長 ： Tsutomu HAYAKAWA</v>
      </c>
      <c r="J64" s="18"/>
      <c r="K64" s="17"/>
      <c r="L64" s="6"/>
      <c r="M64" s="8"/>
      <c r="N64" s="16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1:A46">
    <cfRule type="expression" dxfId="1" priority="2">
      <formula>ISTEXT(A41)</formula>
    </cfRule>
  </conditionalFormatting>
  <conditionalFormatting sqref="A14:A40">
    <cfRule type="expression" dxfId="0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12日_公式練習①-結果表</vt:lpstr>
      <vt:lpstr>12日_公式練習②-結果表</vt:lpstr>
      <vt:lpstr>13日_公式練習①-結果表</vt:lpstr>
      <vt:lpstr>13日_公式練習②-結果表</vt:lpstr>
      <vt:lpstr>'12日_公式練習①-結果表'!Print_Area</vt:lpstr>
      <vt:lpstr>'12日_公式練習②-結果表'!Print_Area</vt:lpstr>
      <vt:lpstr>'13日_公式練習①-結果表'!Print_Area</vt:lpstr>
      <vt:lpstr>'13日_公式練習②-結果表'!Print_Area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2022-11-14T03:45:17Z</dcterms:created>
  <dcterms:modified xsi:type="dcterms:W3CDTF">2022-11-14T03:46:48Z</dcterms:modified>
</cp:coreProperties>
</file>