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BGr-グリッド表（印刷）" sheetId="1" r:id="rId1"/>
  </sheets>
  <externalReferences>
    <externalReference r:id="rId2"/>
    <externalReference r:id="rId3"/>
  </externalReferences>
  <definedNames>
    <definedName name="_xlnm.Print_Area" localSheetId="0">'予選ヒートBGr-グリッド表（印刷）'!$A$1:$L$97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B18" i="1"/>
  <c r="C20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C19" i="1" l="1"/>
  <c r="F18" i="1"/>
  <c r="D18" i="1"/>
  <c r="F19" i="1"/>
  <c r="C18" i="1"/>
  <c r="G18" i="1"/>
  <c r="K19" i="1" l="1"/>
  <c r="K18" i="1"/>
  <c r="B22" i="1"/>
  <c r="H19" i="1"/>
  <c r="I18" i="1"/>
  <c r="H20" i="1"/>
  <c r="H18" i="1"/>
  <c r="F23" i="1" l="1"/>
  <c r="C22" i="1"/>
  <c r="C24" i="1"/>
  <c r="C23" i="1"/>
  <c r="G22" i="1"/>
  <c r="F22" i="1"/>
  <c r="D22" i="1"/>
  <c r="H24" i="1" l="1"/>
  <c r="H22" i="1"/>
  <c r="K23" i="1"/>
  <c r="K22" i="1"/>
  <c r="I22" i="1"/>
  <c r="B26" i="1"/>
  <c r="H23" i="1"/>
  <c r="F26" i="1" l="1"/>
  <c r="C28" i="1"/>
  <c r="D26" i="1"/>
  <c r="C27" i="1"/>
  <c r="F27" i="1"/>
  <c r="C26" i="1"/>
  <c r="G26" i="1"/>
  <c r="K27" i="1" l="1"/>
  <c r="K26" i="1"/>
  <c r="B30" i="1"/>
  <c r="H27" i="1"/>
  <c r="I26" i="1"/>
  <c r="H28" i="1"/>
  <c r="H26" i="1"/>
  <c r="F31" i="1" l="1"/>
  <c r="C30" i="1"/>
  <c r="C32" i="1"/>
  <c r="C31" i="1"/>
  <c r="G30" i="1"/>
  <c r="F30" i="1"/>
  <c r="D30" i="1"/>
  <c r="H32" i="1" l="1"/>
  <c r="H30" i="1"/>
  <c r="H31" i="1"/>
  <c r="I30" i="1"/>
  <c r="K31" i="1"/>
  <c r="K30" i="1"/>
  <c r="B34" i="1"/>
  <c r="F34" i="1" l="1"/>
  <c r="G34" i="1"/>
  <c r="D34" i="1"/>
  <c r="C35" i="1"/>
  <c r="F35" i="1"/>
  <c r="C34" i="1"/>
  <c r="C36" i="1"/>
  <c r="K35" i="1" l="1"/>
  <c r="K34" i="1"/>
  <c r="B38" i="1"/>
  <c r="H35" i="1"/>
  <c r="I34" i="1"/>
  <c r="H36" i="1"/>
  <c r="H34" i="1"/>
  <c r="F39" i="1" l="1"/>
  <c r="C38" i="1"/>
  <c r="D38" i="1"/>
  <c r="C40" i="1"/>
  <c r="C39" i="1"/>
  <c r="G38" i="1"/>
  <c r="F38" i="1"/>
  <c r="H40" i="1" l="1"/>
  <c r="H38" i="1"/>
  <c r="I38" i="1"/>
  <c r="B42" i="1"/>
  <c r="K39" i="1"/>
  <c r="K38" i="1"/>
  <c r="H39" i="1"/>
  <c r="F42" i="1" l="1"/>
  <c r="C43" i="1"/>
  <c r="D42" i="1"/>
  <c r="C44" i="1"/>
  <c r="F43" i="1"/>
  <c r="C42" i="1"/>
  <c r="G42" i="1"/>
  <c r="K43" i="1" l="1"/>
  <c r="K42" i="1"/>
  <c r="B46" i="1"/>
  <c r="H43" i="1"/>
  <c r="I42" i="1"/>
  <c r="H44" i="1"/>
  <c r="H42" i="1"/>
  <c r="F47" i="1" l="1"/>
  <c r="C46" i="1"/>
  <c r="D46" i="1"/>
  <c r="C48" i="1"/>
  <c r="C47" i="1"/>
  <c r="G46" i="1"/>
  <c r="F46" i="1"/>
  <c r="H48" i="1" l="1"/>
  <c r="H46" i="1"/>
  <c r="B50" i="1"/>
  <c r="H47" i="1"/>
  <c r="K47" i="1"/>
  <c r="K46" i="1"/>
  <c r="I46" i="1"/>
  <c r="F50" i="1" l="1"/>
  <c r="C51" i="1"/>
  <c r="D50" i="1"/>
  <c r="F51" i="1"/>
  <c r="C50" i="1"/>
  <c r="C52" i="1"/>
  <c r="G50" i="1"/>
  <c r="K51" i="1" l="1"/>
  <c r="K50" i="1"/>
  <c r="B54" i="1"/>
  <c r="H51" i="1"/>
  <c r="I50" i="1"/>
  <c r="H52" i="1"/>
  <c r="H50" i="1"/>
  <c r="F55" i="1" l="1"/>
  <c r="C54" i="1"/>
  <c r="D54" i="1"/>
  <c r="C56" i="1"/>
  <c r="C55" i="1"/>
  <c r="G54" i="1"/>
  <c r="F54" i="1"/>
  <c r="H56" i="1" l="1"/>
  <c r="H54" i="1"/>
  <c r="H55" i="1"/>
  <c r="K55" i="1"/>
  <c r="K54" i="1"/>
  <c r="B58" i="1"/>
  <c r="I54" i="1"/>
  <c r="F58" i="1" l="1"/>
  <c r="G58" i="1"/>
  <c r="D58" i="1"/>
  <c r="F59" i="1"/>
  <c r="C58" i="1"/>
  <c r="C60" i="1"/>
  <c r="C59" i="1"/>
  <c r="K59" i="1" l="1"/>
  <c r="K58" i="1"/>
  <c r="B62" i="1"/>
  <c r="H59" i="1"/>
  <c r="I58" i="1"/>
  <c r="H60" i="1"/>
  <c r="H58" i="1"/>
  <c r="F63" i="1" l="1"/>
  <c r="C62" i="1"/>
  <c r="C64" i="1"/>
  <c r="C63" i="1"/>
  <c r="G62" i="1"/>
  <c r="F62" i="1"/>
  <c r="D62" i="1"/>
  <c r="H64" i="1" l="1"/>
  <c r="H62" i="1"/>
  <c r="K63" i="1"/>
  <c r="K62" i="1"/>
  <c r="B66" i="1"/>
  <c r="H63" i="1"/>
  <c r="I62" i="1"/>
  <c r="F66" i="1" l="1"/>
  <c r="D66" i="1"/>
  <c r="F67" i="1"/>
  <c r="C66" i="1"/>
  <c r="C68" i="1"/>
  <c r="C67" i="1"/>
  <c r="G66" i="1"/>
  <c r="K67" i="1" l="1"/>
  <c r="K66" i="1"/>
  <c r="B70" i="1"/>
  <c r="H67" i="1"/>
  <c r="I66" i="1"/>
  <c r="H68" i="1"/>
  <c r="H66" i="1"/>
  <c r="F71" i="1" l="1"/>
  <c r="C70" i="1"/>
  <c r="C72" i="1"/>
  <c r="C71" i="1"/>
  <c r="G70" i="1"/>
  <c r="F70" i="1"/>
  <c r="D70" i="1"/>
  <c r="H72" i="1" l="1"/>
  <c r="H70" i="1"/>
  <c r="K71" i="1"/>
  <c r="K70" i="1"/>
  <c r="B74" i="1"/>
  <c r="H71" i="1"/>
  <c r="I70" i="1"/>
  <c r="C76" i="1" l="1"/>
  <c r="C75" i="1"/>
  <c r="G74" i="1"/>
  <c r="D74" i="1"/>
  <c r="C74" i="1"/>
  <c r="F75" i="1"/>
  <c r="K75" i="1" l="1"/>
  <c r="K74" i="1"/>
  <c r="B78" i="1"/>
  <c r="H75" i="1"/>
  <c r="I74" i="1"/>
  <c r="H76" i="1"/>
  <c r="H74" i="1"/>
  <c r="D78" i="1" l="1"/>
  <c r="F79" i="1"/>
  <c r="C78" i="1"/>
  <c r="C80" i="1"/>
  <c r="C79" i="1"/>
  <c r="G78" i="1"/>
  <c r="F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<sst xmlns="http://schemas.openxmlformats.org/spreadsheetml/2006/main" count="4" uniqueCount="4">
  <si>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</si>
  <si>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南コース 1.264Km</t>
    <phoneticPr fontId="2"/>
  </si>
  <si>
    <t>２ Ｇｒ.予選ヒート グリッド表</t>
    <rPh sb="15" eb="16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</si>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</sst>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84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YAMAHA%20SUPER%20S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SUPER SS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BestLap</v>
          </cell>
          <cell r="F1" t="str">
            <v>In Lap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会員番号</v>
          </cell>
          <cell r="K1" t="str">
            <v>Team</v>
          </cell>
          <cell r="L1" t="str">
            <v>Model/Engine</v>
          </cell>
          <cell r="M1" t="str">
            <v>Tires</v>
          </cell>
          <cell r="N1" t="str">
            <v>コメント</v>
          </cell>
          <cell r="O1" t="str">
            <v>Sponsor</v>
          </cell>
          <cell r="P1" t="str">
            <v>ポンダー#</v>
          </cell>
          <cell r="Q1" t="str">
            <v>Make</v>
          </cell>
          <cell r="R1" t="str">
            <v>ベスト平均時速</v>
          </cell>
          <cell r="S1" t="str">
            <v>2nd Best</v>
          </cell>
          <cell r="T1" t="str">
            <v>Laps</v>
          </cell>
          <cell r="U1" t="str">
            <v>Total Time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2</v>
          </cell>
          <cell r="C2" t="str">
            <v>坂 裕之</v>
          </cell>
          <cell r="D2" t="str">
            <v>YAMAHA SUPER SS</v>
          </cell>
          <cell r="E2">
            <v>55.54</v>
          </cell>
          <cell r="F2">
            <v>2</v>
          </cell>
          <cell r="I2">
            <v>0</v>
          </cell>
          <cell r="J2" t="str">
            <v>Dd4da4d8</v>
          </cell>
          <cell r="K2" t="str">
            <v>のりものクラブTIGRE</v>
          </cell>
          <cell r="L2" t="str">
            <v>SWF/YAMAHA</v>
          </cell>
          <cell r="M2" t="str">
            <v>BS</v>
          </cell>
          <cell r="P2">
            <v>707</v>
          </cell>
          <cell r="R2">
            <v>81.93</v>
          </cell>
          <cell r="S2">
            <v>55.695</v>
          </cell>
          <cell r="T2">
            <v>5</v>
          </cell>
          <cell r="U2">
            <v>3.3186111111111112E-3</v>
          </cell>
          <cell r="V2">
            <v>28.055</v>
          </cell>
          <cell r="W2">
            <v>27.64</v>
          </cell>
        </row>
        <row r="3">
          <cell r="A3">
            <v>2</v>
          </cell>
          <cell r="B3">
            <v>1</v>
          </cell>
          <cell r="C3" t="str">
            <v>野嵜 弘樹</v>
          </cell>
          <cell r="D3" t="str">
            <v>YAMAHA SUPER SS</v>
          </cell>
          <cell r="E3">
            <v>55.698</v>
          </cell>
          <cell r="F3">
            <v>2</v>
          </cell>
          <cell r="G3">
            <v>0.158</v>
          </cell>
          <cell r="H3">
            <v>0.158</v>
          </cell>
          <cell r="I3">
            <v>0</v>
          </cell>
          <cell r="J3" t="str">
            <v>D59794d35</v>
          </cell>
          <cell r="K3" t="str">
            <v>モアコラージュ　TQS</v>
          </cell>
          <cell r="L3" t="str">
            <v>crocpromotion/YAMAHA</v>
          </cell>
          <cell r="M3" t="str">
            <v>BS</v>
          </cell>
          <cell r="P3">
            <v>706</v>
          </cell>
          <cell r="R3">
            <v>81.697999999999993</v>
          </cell>
          <cell r="S3">
            <v>55.712000000000003</v>
          </cell>
          <cell r="T3">
            <v>5</v>
          </cell>
          <cell r="U3">
            <v>3.2864236111111111E-3</v>
          </cell>
          <cell r="V3">
            <v>28.106999999999999</v>
          </cell>
          <cell r="W3">
            <v>27.782</v>
          </cell>
        </row>
        <row r="4">
          <cell r="A4">
            <v>3</v>
          </cell>
          <cell r="B4">
            <v>43</v>
          </cell>
          <cell r="C4" t="str">
            <v>大見 幸正</v>
          </cell>
          <cell r="D4" t="str">
            <v>YAMAHA SUPER SS</v>
          </cell>
          <cell r="E4">
            <v>55.823</v>
          </cell>
          <cell r="F4">
            <v>5</v>
          </cell>
          <cell r="G4">
            <v>0.28299999999999997</v>
          </cell>
          <cell r="H4">
            <v>0.125</v>
          </cell>
          <cell r="I4">
            <v>0</v>
          </cell>
          <cell r="J4" t="str">
            <v>D4a716965</v>
          </cell>
          <cell r="K4" t="str">
            <v>T WEST RS</v>
          </cell>
          <cell r="L4" t="str">
            <v>TONY/YAMAHA</v>
          </cell>
          <cell r="M4" t="str">
            <v>BS</v>
          </cell>
          <cell r="P4">
            <v>9252860</v>
          </cell>
          <cell r="R4">
            <v>81.515000000000001</v>
          </cell>
          <cell r="S4">
            <v>55.877000000000002</v>
          </cell>
          <cell r="T4">
            <v>5</v>
          </cell>
          <cell r="U4">
            <v>3.288252314814815E-3</v>
          </cell>
          <cell r="V4">
            <v>28.143999999999998</v>
          </cell>
          <cell r="W4">
            <v>27.678999999999998</v>
          </cell>
        </row>
        <row r="5">
          <cell r="A5">
            <v>4</v>
          </cell>
          <cell r="B5">
            <v>3</v>
          </cell>
          <cell r="C5" t="str">
            <v>奥野 安眞</v>
          </cell>
          <cell r="D5" t="str">
            <v>YAMAHA SUPER SS</v>
          </cell>
          <cell r="E5">
            <v>55.85</v>
          </cell>
          <cell r="F5">
            <v>4</v>
          </cell>
          <cell r="G5">
            <v>0.31</v>
          </cell>
          <cell r="H5">
            <v>2.7E-2</v>
          </cell>
          <cell r="I5">
            <v>0</v>
          </cell>
          <cell r="J5" t="str">
            <v>Dafbb5d12</v>
          </cell>
          <cell r="K5" t="str">
            <v>F's CLUB</v>
          </cell>
          <cell r="L5" t="str">
            <v>MACH1/YAMAHA</v>
          </cell>
          <cell r="M5" t="str">
            <v>BS</v>
          </cell>
          <cell r="P5">
            <v>708</v>
          </cell>
          <cell r="R5">
            <v>81.474999999999994</v>
          </cell>
          <cell r="S5">
            <v>55.923000000000002</v>
          </cell>
          <cell r="T5">
            <v>5</v>
          </cell>
          <cell r="U5">
            <v>3.4317708333333331E-3</v>
          </cell>
          <cell r="V5">
            <v>28.061</v>
          </cell>
          <cell r="W5">
            <v>27.861999999999998</v>
          </cell>
        </row>
        <row r="6">
          <cell r="A6">
            <v>5</v>
          </cell>
          <cell r="B6">
            <v>96</v>
          </cell>
          <cell r="C6" t="str">
            <v>大野 弘志</v>
          </cell>
          <cell r="D6" t="str">
            <v>YAMAHA SUPER SS</v>
          </cell>
          <cell r="E6">
            <v>55.856999999999999</v>
          </cell>
          <cell r="F6">
            <v>5</v>
          </cell>
          <cell r="G6">
            <v>0.317</v>
          </cell>
          <cell r="H6">
            <v>7.0000000000000001E-3</v>
          </cell>
          <cell r="I6">
            <v>0</v>
          </cell>
          <cell r="J6" t="str">
            <v>Ddebe15be</v>
          </cell>
          <cell r="K6" t="str">
            <v>SLT.RT/TeamBONJIN</v>
          </cell>
          <cell r="L6" t="str">
            <v>EXPRIT/YAMAHA</v>
          </cell>
          <cell r="M6" t="str">
            <v>BS</v>
          </cell>
          <cell r="P6">
            <v>7857543</v>
          </cell>
          <cell r="R6">
            <v>81.465000000000003</v>
          </cell>
          <cell r="S6">
            <v>55.862000000000002</v>
          </cell>
          <cell r="T6">
            <v>5</v>
          </cell>
          <cell r="U6">
            <v>3.3279050925925924E-3</v>
          </cell>
          <cell r="V6">
            <v>28.09</v>
          </cell>
          <cell r="W6">
            <v>27.766999999999999</v>
          </cell>
        </row>
        <row r="7">
          <cell r="A7">
            <v>6</v>
          </cell>
          <cell r="B7">
            <v>88</v>
          </cell>
          <cell r="C7" t="str">
            <v>渡邉 賢人</v>
          </cell>
          <cell r="D7" t="str">
            <v>YAMAHA SUPER SS</v>
          </cell>
          <cell r="E7">
            <v>55.908000000000001</v>
          </cell>
          <cell r="F7">
            <v>3</v>
          </cell>
          <cell r="G7">
            <v>0.36799999999999999</v>
          </cell>
          <cell r="H7">
            <v>5.0999999999999997E-2</v>
          </cell>
          <cell r="I7">
            <v>0</v>
          </cell>
          <cell r="J7" t="str">
            <v>D904e1080</v>
          </cell>
          <cell r="K7" t="str">
            <v>SuperRacingJunkie!</v>
          </cell>
          <cell r="L7" t="str">
            <v>birelART/YAMAHA</v>
          </cell>
          <cell r="M7" t="str">
            <v>BS</v>
          </cell>
          <cell r="P7">
            <v>747</v>
          </cell>
          <cell r="R7">
            <v>81.391000000000005</v>
          </cell>
          <cell r="S7">
            <v>56.149000000000001</v>
          </cell>
          <cell r="T7">
            <v>5</v>
          </cell>
          <cell r="U7">
            <v>3.4587962962962966E-3</v>
          </cell>
          <cell r="V7">
            <v>28.303999999999998</v>
          </cell>
          <cell r="W7">
            <v>27.844999999999999</v>
          </cell>
        </row>
        <row r="8">
          <cell r="A8">
            <v>7</v>
          </cell>
          <cell r="B8">
            <v>54</v>
          </cell>
          <cell r="C8" t="str">
            <v>高垣 徹也</v>
          </cell>
          <cell r="D8" t="str">
            <v>YAMAHA SUPER SS</v>
          </cell>
          <cell r="E8">
            <v>55.930999999999997</v>
          </cell>
          <cell r="F8">
            <v>3</v>
          </cell>
          <cell r="G8">
            <v>0.39100000000000001</v>
          </cell>
          <cell r="H8">
            <v>2.3E-2</v>
          </cell>
          <cell r="I8">
            <v>0</v>
          </cell>
          <cell r="J8" t="str">
            <v>D948bf991</v>
          </cell>
          <cell r="K8" t="str">
            <v>T.ぶるーと</v>
          </cell>
          <cell r="L8" t="str">
            <v>トニーカート/YAMAHA</v>
          </cell>
          <cell r="M8" t="str">
            <v>BS</v>
          </cell>
          <cell r="P8">
            <v>736</v>
          </cell>
          <cell r="R8">
            <v>81.356999999999999</v>
          </cell>
          <cell r="S8">
            <v>56.042000000000002</v>
          </cell>
          <cell r="T8">
            <v>5</v>
          </cell>
          <cell r="U8">
            <v>3.3951620370370372E-3</v>
          </cell>
          <cell r="V8">
            <v>28.247</v>
          </cell>
          <cell r="W8">
            <v>27.795000000000002</v>
          </cell>
        </row>
        <row r="9">
          <cell r="A9">
            <v>8</v>
          </cell>
          <cell r="B9">
            <v>15</v>
          </cell>
          <cell r="C9" t="str">
            <v>田中 哲</v>
          </cell>
          <cell r="D9" t="str">
            <v>YAMAHA SUPER SS</v>
          </cell>
          <cell r="E9">
            <v>55.953000000000003</v>
          </cell>
          <cell r="F9">
            <v>5</v>
          </cell>
          <cell r="G9">
            <v>0.41299999999999998</v>
          </cell>
          <cell r="H9">
            <v>2.1999999999999999E-2</v>
          </cell>
          <cell r="I9">
            <v>0</v>
          </cell>
          <cell r="J9" t="str">
            <v>D745824e8</v>
          </cell>
          <cell r="K9" t="str">
            <v>Astech</v>
          </cell>
          <cell r="L9" t="str">
            <v>ビレル/YAMAHA</v>
          </cell>
          <cell r="M9" t="str">
            <v>BS</v>
          </cell>
          <cell r="P9">
            <v>715</v>
          </cell>
          <cell r="R9">
            <v>81.325000000000003</v>
          </cell>
          <cell r="S9">
            <v>56.024999999999999</v>
          </cell>
          <cell r="T9">
            <v>5</v>
          </cell>
          <cell r="U9">
            <v>3.3533333333333336E-3</v>
          </cell>
          <cell r="V9">
            <v>28.228000000000002</v>
          </cell>
          <cell r="W9">
            <v>27.725000000000001</v>
          </cell>
        </row>
        <row r="10">
          <cell r="A10">
            <v>9</v>
          </cell>
          <cell r="B10">
            <v>19</v>
          </cell>
          <cell r="C10" t="str">
            <v>岸 秀行</v>
          </cell>
          <cell r="D10" t="str">
            <v>YAMAHA SUPER SS</v>
          </cell>
          <cell r="E10">
            <v>55.994</v>
          </cell>
          <cell r="F10">
            <v>1</v>
          </cell>
          <cell r="G10">
            <v>0.45400000000000001</v>
          </cell>
          <cell r="H10">
            <v>4.1000000000000002E-2</v>
          </cell>
          <cell r="I10">
            <v>0</v>
          </cell>
          <cell r="J10" t="str">
            <v>D62969d2c</v>
          </cell>
          <cell r="K10" t="str">
            <v>チームナガオ・大阪鶴見法律事務所</v>
          </cell>
          <cell r="L10" t="str">
            <v>コスミック/YAMAHA</v>
          </cell>
          <cell r="M10" t="str">
            <v>BS</v>
          </cell>
          <cell r="P10">
            <v>4877312</v>
          </cell>
          <cell r="R10">
            <v>81.266000000000005</v>
          </cell>
          <cell r="S10">
            <v>56.067999999999998</v>
          </cell>
          <cell r="T10">
            <v>5</v>
          </cell>
          <cell r="U10">
            <v>3.3122800925925924E-3</v>
          </cell>
          <cell r="V10">
            <v>28.341000000000001</v>
          </cell>
          <cell r="W10">
            <v>27.757000000000001</v>
          </cell>
        </row>
        <row r="11">
          <cell r="A11">
            <v>10</v>
          </cell>
          <cell r="B11">
            <v>39</v>
          </cell>
          <cell r="C11" t="str">
            <v>金沢 太景</v>
          </cell>
          <cell r="D11" t="str">
            <v>YAMAHA SUPER SS</v>
          </cell>
          <cell r="E11">
            <v>56.003999999999998</v>
          </cell>
          <cell r="F11">
            <v>5</v>
          </cell>
          <cell r="G11">
            <v>0.46400000000000002</v>
          </cell>
          <cell r="H11">
            <v>0.01</v>
          </cell>
          <cell r="I11">
            <v>0</v>
          </cell>
          <cell r="J11" t="str">
            <v>D2f4fa16c</v>
          </cell>
          <cell r="K11" t="str">
            <v>TIGRE</v>
          </cell>
          <cell r="L11" t="str">
            <v>CL/YAMAHA</v>
          </cell>
          <cell r="M11" t="str">
            <v>BS</v>
          </cell>
          <cell r="P11">
            <v>729</v>
          </cell>
          <cell r="R11">
            <v>81.251000000000005</v>
          </cell>
          <cell r="S11">
            <v>56.052</v>
          </cell>
          <cell r="T11">
            <v>5</v>
          </cell>
          <cell r="U11">
            <v>3.3761805555555554E-3</v>
          </cell>
          <cell r="V11">
            <v>28.18</v>
          </cell>
          <cell r="W11">
            <v>27.824000000000002</v>
          </cell>
        </row>
        <row r="12">
          <cell r="A12">
            <v>11</v>
          </cell>
          <cell r="B12">
            <v>11</v>
          </cell>
          <cell r="C12" t="str">
            <v>桑田 塁</v>
          </cell>
          <cell r="D12" t="str">
            <v>YAMAHA SUPER SS</v>
          </cell>
          <cell r="E12">
            <v>56.011000000000003</v>
          </cell>
          <cell r="F12">
            <v>5</v>
          </cell>
          <cell r="G12">
            <v>0.47099999999999997</v>
          </cell>
          <cell r="H12">
            <v>7.0000000000000001E-3</v>
          </cell>
          <cell r="I12">
            <v>0</v>
          </cell>
          <cell r="J12" t="str">
            <v>D89fda30</v>
          </cell>
          <cell r="K12" t="str">
            <v>ハラダカートクラブwithヒガシスピードクラブ</v>
          </cell>
          <cell r="L12" t="str">
            <v>Fernand Alonso/YAMAHA</v>
          </cell>
          <cell r="M12" t="str">
            <v>BS</v>
          </cell>
          <cell r="P12">
            <v>712</v>
          </cell>
          <cell r="R12">
            <v>81.241</v>
          </cell>
          <cell r="S12">
            <v>56.146999999999998</v>
          </cell>
          <cell r="T12">
            <v>5</v>
          </cell>
          <cell r="U12">
            <v>3.4174421296296296E-3</v>
          </cell>
          <cell r="V12">
            <v>28.192</v>
          </cell>
          <cell r="W12">
            <v>27.818999999999999</v>
          </cell>
        </row>
        <row r="13">
          <cell r="A13">
            <v>12</v>
          </cell>
          <cell r="B13">
            <v>34</v>
          </cell>
          <cell r="C13" t="str">
            <v>澤部 朝男</v>
          </cell>
          <cell r="D13" t="str">
            <v>YAMAHA SUPER SS</v>
          </cell>
          <cell r="E13">
            <v>56.055</v>
          </cell>
          <cell r="F13">
            <v>4</v>
          </cell>
          <cell r="G13">
            <v>0.51500000000000001</v>
          </cell>
          <cell r="H13">
            <v>4.3999999999999997E-2</v>
          </cell>
          <cell r="I13">
            <v>0</v>
          </cell>
          <cell r="J13" t="str">
            <v>D42e0460</v>
          </cell>
          <cell r="K13" t="str">
            <v>TACC・HIGUCHI RT</v>
          </cell>
          <cell r="L13" t="str">
            <v>TONYKART/YAMAHA</v>
          </cell>
          <cell r="M13" t="str">
            <v>BS</v>
          </cell>
          <cell r="P13">
            <v>7068548</v>
          </cell>
          <cell r="R13">
            <v>81.177000000000007</v>
          </cell>
          <cell r="S13">
            <v>56.158999999999999</v>
          </cell>
          <cell r="T13">
            <v>4</v>
          </cell>
          <cell r="U13">
            <v>3.131111111111111E-3</v>
          </cell>
          <cell r="V13">
            <v>28.271000000000001</v>
          </cell>
          <cell r="W13">
            <v>27.783999999999999</v>
          </cell>
        </row>
        <row r="14">
          <cell r="A14">
            <v>13</v>
          </cell>
          <cell r="B14">
            <v>12</v>
          </cell>
          <cell r="C14" t="str">
            <v>辻井 啓貴</v>
          </cell>
          <cell r="D14" t="str">
            <v>YAMAHA SUPER SS</v>
          </cell>
          <cell r="E14">
            <v>56.101999999999997</v>
          </cell>
          <cell r="F14">
            <v>3</v>
          </cell>
          <cell r="G14">
            <v>0.56200000000000006</v>
          </cell>
          <cell r="H14">
            <v>4.7E-2</v>
          </cell>
          <cell r="I14">
            <v>0</v>
          </cell>
          <cell r="J14" t="str">
            <v>D45e5a78</v>
          </cell>
          <cell r="K14" t="str">
            <v>EHRE motorsport</v>
          </cell>
          <cell r="L14" t="str">
            <v>KOSMIC/YAMAHA</v>
          </cell>
          <cell r="M14" t="str">
            <v>BS</v>
          </cell>
          <cell r="P14">
            <v>713</v>
          </cell>
          <cell r="R14">
            <v>81.108999999999995</v>
          </cell>
          <cell r="S14">
            <v>56.185000000000002</v>
          </cell>
          <cell r="T14">
            <v>4</v>
          </cell>
          <cell r="U14">
            <v>3.1297800925925924E-3</v>
          </cell>
          <cell r="V14">
            <v>28.332999999999998</v>
          </cell>
          <cell r="W14">
            <v>27.856000000000002</v>
          </cell>
        </row>
        <row r="15">
          <cell r="A15">
            <v>14</v>
          </cell>
          <cell r="B15">
            <v>74</v>
          </cell>
          <cell r="C15" t="str">
            <v>島見 明人</v>
          </cell>
          <cell r="D15" t="str">
            <v>YAMAHA SUPER SS</v>
          </cell>
          <cell r="E15">
            <v>56.137</v>
          </cell>
          <cell r="F15">
            <v>4</v>
          </cell>
          <cell r="G15">
            <v>0.59699999999999998</v>
          </cell>
          <cell r="H15">
            <v>3.5000000000000003E-2</v>
          </cell>
          <cell r="I15">
            <v>0</v>
          </cell>
          <cell r="J15" t="str">
            <v>Dd9523882</v>
          </cell>
          <cell r="K15" t="str">
            <v>WELLSTONE KC</v>
          </cell>
          <cell r="L15" t="str">
            <v>KOSMIC/YAMAHA</v>
          </cell>
          <cell r="M15" t="str">
            <v>BS</v>
          </cell>
          <cell r="P15">
            <v>743</v>
          </cell>
          <cell r="R15">
            <v>81.058999999999997</v>
          </cell>
          <cell r="S15">
            <v>56.298999999999999</v>
          </cell>
          <cell r="T15">
            <v>5</v>
          </cell>
          <cell r="U15">
            <v>3.5053240740740739E-3</v>
          </cell>
          <cell r="V15">
            <v>28.41</v>
          </cell>
          <cell r="W15">
            <v>27.975999999999999</v>
          </cell>
        </row>
        <row r="16">
          <cell r="A16">
            <v>15</v>
          </cell>
          <cell r="B16">
            <v>71</v>
          </cell>
          <cell r="C16" t="str">
            <v>棚橋 信之</v>
          </cell>
          <cell r="D16" t="str">
            <v>YAMAHA SUPER SS</v>
          </cell>
          <cell r="E16">
            <v>56.249000000000002</v>
          </cell>
          <cell r="F16">
            <v>5</v>
          </cell>
          <cell r="G16">
            <v>0.70899999999999996</v>
          </cell>
          <cell r="H16">
            <v>0.112</v>
          </cell>
          <cell r="I16">
            <v>0</v>
          </cell>
          <cell r="J16" t="str">
            <v>D5f961ac4</v>
          </cell>
          <cell r="K16" t="str">
            <v>RT熊+AshマルシンHSC</v>
          </cell>
          <cell r="L16" t="str">
            <v>TONYKART/YAMAHA</v>
          </cell>
          <cell r="M16" t="str">
            <v>BS</v>
          </cell>
          <cell r="P16">
            <v>742</v>
          </cell>
          <cell r="R16">
            <v>80.897000000000006</v>
          </cell>
          <cell r="S16">
            <v>56.514000000000003</v>
          </cell>
          <cell r="T16">
            <v>5</v>
          </cell>
          <cell r="U16">
            <v>3.4007060185185182E-3</v>
          </cell>
          <cell r="V16">
            <v>28.207000000000001</v>
          </cell>
          <cell r="W16">
            <v>28.042000000000002</v>
          </cell>
        </row>
        <row r="17">
          <cell r="A17">
            <v>16</v>
          </cell>
          <cell r="B17">
            <v>32</v>
          </cell>
          <cell r="C17" t="str">
            <v>林 三貴彦</v>
          </cell>
          <cell r="D17" t="str">
            <v>YAMAHA SUPER SS</v>
          </cell>
          <cell r="E17">
            <v>56.271000000000001</v>
          </cell>
          <cell r="F17">
            <v>4</v>
          </cell>
          <cell r="G17">
            <v>0.73099999999999998</v>
          </cell>
          <cell r="H17">
            <v>2.1999999999999999E-2</v>
          </cell>
          <cell r="I17">
            <v>0</v>
          </cell>
          <cell r="J17" t="str">
            <v>D49871f54</v>
          </cell>
          <cell r="K17" t="str">
            <v>ASH</v>
          </cell>
          <cell r="L17" t="str">
            <v>トニーカート/YAMAHA</v>
          </cell>
          <cell r="M17" t="str">
            <v>BS</v>
          </cell>
          <cell r="P17">
            <v>15744434</v>
          </cell>
          <cell r="R17">
            <v>80.866</v>
          </cell>
          <cell r="S17">
            <v>56.326999999999998</v>
          </cell>
          <cell r="T17">
            <v>4</v>
          </cell>
          <cell r="U17">
            <v>3.123946759259259E-3</v>
          </cell>
          <cell r="V17">
            <v>28.434000000000001</v>
          </cell>
          <cell r="W17">
            <v>27.837</v>
          </cell>
        </row>
        <row r="18">
          <cell r="A18">
            <v>17</v>
          </cell>
          <cell r="B18">
            <v>13</v>
          </cell>
          <cell r="C18" t="str">
            <v>松村 元晃</v>
          </cell>
          <cell r="D18" t="str">
            <v>YAMAHA SUPER SS</v>
          </cell>
          <cell r="E18">
            <v>56.271000000000001</v>
          </cell>
          <cell r="F18">
            <v>4</v>
          </cell>
          <cell r="G18">
            <v>0.73099999999999998</v>
          </cell>
          <cell r="I18">
            <v>0</v>
          </cell>
          <cell r="J18" t="str">
            <v>D7f3f8571</v>
          </cell>
          <cell r="K18" t="str">
            <v>ハラダカートクラブwith上村工房</v>
          </cell>
          <cell r="L18" t="str">
            <v>コスミック/YAMAHA</v>
          </cell>
          <cell r="M18" t="str">
            <v>BS</v>
          </cell>
          <cell r="P18">
            <v>714</v>
          </cell>
          <cell r="R18">
            <v>80.866</v>
          </cell>
          <cell r="S18">
            <v>56.354999999999997</v>
          </cell>
          <cell r="T18">
            <v>4</v>
          </cell>
          <cell r="U18">
            <v>3.1276273148148153E-3</v>
          </cell>
          <cell r="V18">
            <v>28.317</v>
          </cell>
          <cell r="W18">
            <v>27.954000000000001</v>
          </cell>
        </row>
        <row r="19">
          <cell r="A19">
            <v>18</v>
          </cell>
          <cell r="B19">
            <v>68</v>
          </cell>
          <cell r="C19" t="str">
            <v>安藤 直仁</v>
          </cell>
          <cell r="D19" t="str">
            <v>YAMAHA SUPER SS</v>
          </cell>
          <cell r="E19">
            <v>56.283000000000001</v>
          </cell>
          <cell r="F19">
            <v>2</v>
          </cell>
          <cell r="G19">
            <v>0.74299999999999999</v>
          </cell>
          <cell r="H19">
            <v>1.2E-2</v>
          </cell>
          <cell r="I19">
            <v>0</v>
          </cell>
          <cell r="J19" t="str">
            <v>D6160e0e0</v>
          </cell>
          <cell r="K19" t="str">
            <v>Gren Blue RT</v>
          </cell>
          <cell r="L19" t="str">
            <v>KOSMIC/YAMAHA</v>
          </cell>
          <cell r="M19" t="str">
            <v>BS</v>
          </cell>
          <cell r="P19">
            <v>741</v>
          </cell>
          <cell r="R19">
            <v>80.849000000000004</v>
          </cell>
          <cell r="S19">
            <v>56.35</v>
          </cell>
          <cell r="T19">
            <v>5</v>
          </cell>
          <cell r="U19">
            <v>3.4659259259259261E-3</v>
          </cell>
          <cell r="V19">
            <v>28.315999999999999</v>
          </cell>
          <cell r="W19">
            <v>28.15</v>
          </cell>
        </row>
        <row r="20">
          <cell r="A20">
            <v>19</v>
          </cell>
          <cell r="B20">
            <v>42</v>
          </cell>
          <cell r="C20" t="str">
            <v>藤本 吉勇</v>
          </cell>
          <cell r="D20" t="str">
            <v>YAMAHA SUPER SS</v>
          </cell>
          <cell r="E20">
            <v>56.308</v>
          </cell>
          <cell r="F20">
            <v>4</v>
          </cell>
          <cell r="G20">
            <v>0.76800000000000002</v>
          </cell>
          <cell r="H20">
            <v>2.5000000000000001E-2</v>
          </cell>
          <cell r="I20">
            <v>0</v>
          </cell>
          <cell r="J20" t="str">
            <v>D311045e0</v>
          </cell>
          <cell r="K20" t="str">
            <v>どんぐりwith HIGUCHI RT</v>
          </cell>
          <cell r="L20" t="str">
            <v>イントレピット/YAMAHA</v>
          </cell>
          <cell r="M20" t="str">
            <v>BS</v>
          </cell>
          <cell r="P20">
            <v>16685636</v>
          </cell>
          <cell r="R20">
            <v>80.813000000000002</v>
          </cell>
          <cell r="S20">
            <v>56.33</v>
          </cell>
          <cell r="T20">
            <v>4</v>
          </cell>
          <cell r="U20">
            <v>3.1454282407407403E-3</v>
          </cell>
          <cell r="V20">
            <v>28.404</v>
          </cell>
          <cell r="W20">
            <v>27.904</v>
          </cell>
        </row>
        <row r="21">
          <cell r="A21">
            <v>20</v>
          </cell>
          <cell r="B21">
            <v>90</v>
          </cell>
          <cell r="C21" t="str">
            <v>竹中 敬之</v>
          </cell>
          <cell r="D21" t="str">
            <v>YAMAHA SUPER SS</v>
          </cell>
          <cell r="E21">
            <v>56.343000000000004</v>
          </cell>
          <cell r="F21">
            <v>5</v>
          </cell>
          <cell r="G21">
            <v>0.80300000000000005</v>
          </cell>
          <cell r="H21">
            <v>3.5000000000000003E-2</v>
          </cell>
          <cell r="I21">
            <v>0</v>
          </cell>
          <cell r="J21" t="str">
            <v>Dd5d98f73</v>
          </cell>
          <cell r="K21" t="str">
            <v>サーティーズレーシング</v>
          </cell>
          <cell r="L21" t="str">
            <v>マッハワン/YAMAHA</v>
          </cell>
          <cell r="M21" t="str">
            <v>BS</v>
          </cell>
          <cell r="P21">
            <v>14281735</v>
          </cell>
          <cell r="R21">
            <v>80.762</v>
          </cell>
          <cell r="S21">
            <v>56.348999999999997</v>
          </cell>
          <cell r="T21">
            <v>5</v>
          </cell>
          <cell r="U21">
            <v>3.4277662037037037E-3</v>
          </cell>
          <cell r="V21">
            <v>28.376000000000001</v>
          </cell>
          <cell r="W21">
            <v>27.966999999999999</v>
          </cell>
        </row>
        <row r="22">
          <cell r="A22">
            <v>21</v>
          </cell>
          <cell r="B22">
            <v>23</v>
          </cell>
          <cell r="C22" t="str">
            <v>藤岡 伸英</v>
          </cell>
          <cell r="D22" t="str">
            <v>YAMAHA SUPER SS</v>
          </cell>
          <cell r="E22">
            <v>56.4</v>
          </cell>
          <cell r="F22">
            <v>2</v>
          </cell>
          <cell r="G22">
            <v>0.86</v>
          </cell>
          <cell r="H22">
            <v>5.7000000000000002E-2</v>
          </cell>
          <cell r="I22">
            <v>0</v>
          </cell>
          <cell r="J22" t="str">
            <v>D9c1a5c78</v>
          </cell>
          <cell r="K22" t="str">
            <v>EHRE motor sport</v>
          </cell>
          <cell r="L22" t="str">
            <v>Mach1/YAMAHA</v>
          </cell>
          <cell r="M22" t="str">
            <v>BS</v>
          </cell>
          <cell r="P22">
            <v>718</v>
          </cell>
          <cell r="R22">
            <v>80.680999999999997</v>
          </cell>
          <cell r="S22">
            <v>56.418999999999997</v>
          </cell>
          <cell r="T22">
            <v>4</v>
          </cell>
          <cell r="U22">
            <v>3.1759259259259258E-3</v>
          </cell>
          <cell r="V22">
            <v>28.398</v>
          </cell>
          <cell r="W22">
            <v>28.05</v>
          </cell>
        </row>
        <row r="23">
          <cell r="A23">
            <v>22</v>
          </cell>
          <cell r="B23">
            <v>55</v>
          </cell>
          <cell r="C23" t="str">
            <v>渡部 洋己</v>
          </cell>
          <cell r="D23" t="str">
            <v>YAMAHA SUPER SS</v>
          </cell>
          <cell r="E23">
            <v>56.401000000000003</v>
          </cell>
          <cell r="F23">
            <v>2</v>
          </cell>
          <cell r="G23">
            <v>0.86099999999999999</v>
          </cell>
          <cell r="H23">
            <v>1E-3</v>
          </cell>
          <cell r="I23">
            <v>0</v>
          </cell>
          <cell r="J23" t="str">
            <v>Defeabfa0</v>
          </cell>
          <cell r="K23" t="str">
            <v>Ash a.k.a. マリリン農園</v>
          </cell>
          <cell r="L23" t="str">
            <v>TONYKART/YAMAHA</v>
          </cell>
          <cell r="M23" t="str">
            <v>BS</v>
          </cell>
          <cell r="P23">
            <v>8731798</v>
          </cell>
          <cell r="R23">
            <v>80.679000000000002</v>
          </cell>
          <cell r="S23">
            <v>56.439</v>
          </cell>
          <cell r="T23">
            <v>5</v>
          </cell>
          <cell r="U23">
            <v>3.5193749999999999E-3</v>
          </cell>
          <cell r="V23">
            <v>28.474</v>
          </cell>
          <cell r="W23">
            <v>27.965</v>
          </cell>
        </row>
        <row r="24">
          <cell r="A24">
            <v>23</v>
          </cell>
          <cell r="B24">
            <v>35</v>
          </cell>
          <cell r="C24" t="str">
            <v>勝股 康太</v>
          </cell>
          <cell r="D24" t="str">
            <v>YAMAHA SUPER SS</v>
          </cell>
          <cell r="E24">
            <v>56.411999999999999</v>
          </cell>
          <cell r="F24">
            <v>4</v>
          </cell>
          <cell r="G24">
            <v>0.872</v>
          </cell>
          <cell r="H24">
            <v>1.0999999999999999E-2</v>
          </cell>
          <cell r="I24">
            <v>0</v>
          </cell>
          <cell r="J24" t="str">
            <v>D39818d4</v>
          </cell>
          <cell r="K24" t="str">
            <v>WELLSTONE KC</v>
          </cell>
          <cell r="L24" t="str">
            <v>INTREPID/YAMAHA</v>
          </cell>
          <cell r="M24" t="str">
            <v>BS</v>
          </cell>
          <cell r="P24">
            <v>727</v>
          </cell>
          <cell r="R24">
            <v>80.664000000000001</v>
          </cell>
          <cell r="S24">
            <v>56.579000000000001</v>
          </cell>
          <cell r="T24">
            <v>4</v>
          </cell>
          <cell r="U24">
            <v>2.8859722222222221E-3</v>
          </cell>
          <cell r="V24">
            <v>28.52</v>
          </cell>
        </row>
        <row r="25">
          <cell r="A25">
            <v>24</v>
          </cell>
          <cell r="B25">
            <v>27</v>
          </cell>
          <cell r="C25" t="str">
            <v>大川 浩</v>
          </cell>
          <cell r="D25" t="str">
            <v>YAMAHA SUPER SS</v>
          </cell>
          <cell r="E25">
            <v>56.454000000000001</v>
          </cell>
          <cell r="F25">
            <v>3</v>
          </cell>
          <cell r="G25">
            <v>0.91400000000000003</v>
          </cell>
          <cell r="H25">
            <v>4.2000000000000003E-2</v>
          </cell>
          <cell r="I25">
            <v>0</v>
          </cell>
          <cell r="J25" t="str">
            <v>D61bf516e</v>
          </cell>
          <cell r="K25" t="str">
            <v>ハラダカートクラブ</v>
          </cell>
          <cell r="L25" t="str">
            <v>'08KOSMIC/YAMAHA</v>
          </cell>
          <cell r="M25" t="str">
            <v>BS</v>
          </cell>
          <cell r="P25">
            <v>8111339</v>
          </cell>
          <cell r="R25">
            <v>80.603999999999999</v>
          </cell>
          <cell r="S25">
            <v>56.469000000000001</v>
          </cell>
          <cell r="T25">
            <v>4</v>
          </cell>
          <cell r="U25">
            <v>3.207581018518518E-3</v>
          </cell>
          <cell r="V25">
            <v>28.443999999999999</v>
          </cell>
          <cell r="W25">
            <v>28.024999999999999</v>
          </cell>
        </row>
        <row r="26">
          <cell r="A26">
            <v>25</v>
          </cell>
          <cell r="B26">
            <v>22</v>
          </cell>
          <cell r="C26" t="str">
            <v>清川 善文</v>
          </cell>
          <cell r="D26" t="str">
            <v>YAMAHA SUPER SS</v>
          </cell>
          <cell r="E26">
            <v>56.465000000000003</v>
          </cell>
          <cell r="F26">
            <v>3</v>
          </cell>
          <cell r="G26">
            <v>0.92500000000000004</v>
          </cell>
          <cell r="H26">
            <v>1.0999999999999999E-2</v>
          </cell>
          <cell r="I26">
            <v>0</v>
          </cell>
          <cell r="J26" t="str">
            <v>De77bfa63</v>
          </cell>
          <cell r="K26" t="str">
            <v>クリーンリバーMS with ＨＫＣ</v>
          </cell>
          <cell r="L26" t="str">
            <v>ＦＡ/YAMAHA</v>
          </cell>
          <cell r="M26" t="str">
            <v>BS</v>
          </cell>
          <cell r="P26">
            <v>717</v>
          </cell>
          <cell r="R26">
            <v>80.587999999999994</v>
          </cell>
          <cell r="S26">
            <v>56.521999999999998</v>
          </cell>
          <cell r="T26">
            <v>4</v>
          </cell>
          <cell r="U26">
            <v>3.2300462962962964E-3</v>
          </cell>
          <cell r="V26">
            <v>28.552</v>
          </cell>
          <cell r="W26">
            <v>28.085000000000001</v>
          </cell>
        </row>
        <row r="27">
          <cell r="A27">
            <v>26</v>
          </cell>
          <cell r="B27">
            <v>24</v>
          </cell>
          <cell r="C27" t="str">
            <v>湯浅 真司</v>
          </cell>
          <cell r="D27" t="str">
            <v>YAMAHA SUPER SS</v>
          </cell>
          <cell r="E27">
            <v>56.537999999999997</v>
          </cell>
          <cell r="F27">
            <v>4</v>
          </cell>
          <cell r="G27">
            <v>0.998</v>
          </cell>
          <cell r="H27">
            <v>7.2999999999999995E-2</v>
          </cell>
          <cell r="I27">
            <v>0</v>
          </cell>
          <cell r="J27" t="str">
            <v>Dec1c4914</v>
          </cell>
          <cell r="K27" t="str">
            <v>RT.HISTRY</v>
          </cell>
          <cell r="L27" t="str">
            <v>TONY KART/YAMAHA</v>
          </cell>
          <cell r="M27" t="str">
            <v>BS</v>
          </cell>
          <cell r="P27">
            <v>719</v>
          </cell>
          <cell r="R27">
            <v>80.483999999999995</v>
          </cell>
          <cell r="S27">
            <v>56.545000000000002</v>
          </cell>
          <cell r="T27">
            <v>4</v>
          </cell>
          <cell r="U27">
            <v>3.2489814814814812E-3</v>
          </cell>
          <cell r="V27">
            <v>28.466999999999999</v>
          </cell>
          <cell r="W27">
            <v>28.071000000000002</v>
          </cell>
        </row>
        <row r="28">
          <cell r="A28">
            <v>27</v>
          </cell>
          <cell r="B28">
            <v>99</v>
          </cell>
          <cell r="C28" t="str">
            <v>近藤 雄一朗</v>
          </cell>
          <cell r="D28" t="str">
            <v>YAMAHA SUPER SS</v>
          </cell>
          <cell r="E28">
            <v>56.545999999999999</v>
          </cell>
          <cell r="F28">
            <v>1</v>
          </cell>
          <cell r="G28">
            <v>1.006</v>
          </cell>
          <cell r="H28">
            <v>8.0000000000000002E-3</v>
          </cell>
          <cell r="I28">
            <v>0</v>
          </cell>
          <cell r="J28" t="str">
            <v>D45d32c8a</v>
          </cell>
          <cell r="K28" t="str">
            <v>モアコラージュTQS</v>
          </cell>
          <cell r="L28" t="str">
            <v>ドラゴコルセ/YAMAHA</v>
          </cell>
          <cell r="M28" t="str">
            <v>BS</v>
          </cell>
          <cell r="P28">
            <v>753</v>
          </cell>
          <cell r="R28">
            <v>80.472999999999999</v>
          </cell>
          <cell r="S28">
            <v>56.988999999999997</v>
          </cell>
          <cell r="T28">
            <v>5</v>
          </cell>
          <cell r="U28">
            <v>3.5104398148148148E-3</v>
          </cell>
          <cell r="V28">
            <v>29.085000000000001</v>
          </cell>
          <cell r="W28">
            <v>28.975000000000001</v>
          </cell>
        </row>
        <row r="29">
          <cell r="A29">
            <v>28</v>
          </cell>
          <cell r="B29">
            <v>26</v>
          </cell>
          <cell r="C29" t="str">
            <v>橋本 協一</v>
          </cell>
          <cell r="D29" t="str">
            <v>YAMAHA SUPER SS</v>
          </cell>
          <cell r="E29">
            <v>56.716000000000001</v>
          </cell>
          <cell r="F29">
            <v>1</v>
          </cell>
          <cell r="G29">
            <v>1.1759999999999999</v>
          </cell>
          <cell r="H29">
            <v>0.17</v>
          </cell>
          <cell r="I29">
            <v>0</v>
          </cell>
          <cell r="J29" t="str">
            <v>D1ade1a4e</v>
          </cell>
          <cell r="K29" t="str">
            <v>サーティーズレーシング</v>
          </cell>
          <cell r="L29" t="str">
            <v>TECNO/YAMAHA</v>
          </cell>
          <cell r="M29" t="str">
            <v>BS</v>
          </cell>
          <cell r="P29">
            <v>721</v>
          </cell>
          <cell r="R29">
            <v>80.230999999999995</v>
          </cell>
          <cell r="S29">
            <v>56.718000000000004</v>
          </cell>
          <cell r="T29">
            <v>4</v>
          </cell>
          <cell r="U29">
            <v>3.2850115740740739E-3</v>
          </cell>
          <cell r="V29">
            <v>28.651</v>
          </cell>
          <cell r="W29">
            <v>28.067</v>
          </cell>
        </row>
        <row r="30">
          <cell r="A30">
            <v>29</v>
          </cell>
          <cell r="B30">
            <v>61</v>
          </cell>
          <cell r="C30" t="str">
            <v>曽我部 崇</v>
          </cell>
          <cell r="D30" t="str">
            <v>YAMAHA SUPER SS</v>
          </cell>
          <cell r="E30">
            <v>56.771000000000001</v>
          </cell>
          <cell r="F30">
            <v>1</v>
          </cell>
          <cell r="G30">
            <v>1.2310000000000001</v>
          </cell>
          <cell r="H30">
            <v>5.5E-2</v>
          </cell>
          <cell r="I30">
            <v>0</v>
          </cell>
          <cell r="J30" t="str">
            <v>Df16aa5d0</v>
          </cell>
          <cell r="K30" t="str">
            <v>F's CLUB</v>
          </cell>
          <cell r="L30" t="str">
            <v>MACH1/YAMAHA</v>
          </cell>
          <cell r="M30" t="str">
            <v>BS</v>
          </cell>
          <cell r="P30">
            <v>738</v>
          </cell>
          <cell r="R30">
            <v>80.153999999999996</v>
          </cell>
          <cell r="S30">
            <v>56.9</v>
          </cell>
          <cell r="T30">
            <v>5</v>
          </cell>
          <cell r="U30">
            <v>3.4147569444444447E-3</v>
          </cell>
          <cell r="V30">
            <v>28.483000000000001</v>
          </cell>
          <cell r="W30">
            <v>28.673999999999999</v>
          </cell>
        </row>
        <row r="31">
          <cell r="A31">
            <v>30</v>
          </cell>
          <cell r="B31">
            <v>56</v>
          </cell>
          <cell r="C31" t="str">
            <v>米倉 隆幸</v>
          </cell>
          <cell r="D31" t="str">
            <v>YAMAHA SUPER SS</v>
          </cell>
          <cell r="E31">
            <v>57.335000000000001</v>
          </cell>
          <cell r="F31">
            <v>3</v>
          </cell>
          <cell r="G31">
            <v>1.7949999999999999</v>
          </cell>
          <cell r="H31">
            <v>0.56399999999999995</v>
          </cell>
          <cell r="I31">
            <v>0</v>
          </cell>
          <cell r="J31" t="str">
            <v>D6249d0d5</v>
          </cell>
          <cell r="K31" t="str">
            <v>T-WEST-RS</v>
          </cell>
          <cell r="L31" t="str">
            <v>TONY KART/YAMAHA</v>
          </cell>
          <cell r="M31" t="str">
            <v>BS</v>
          </cell>
          <cell r="P31">
            <v>737</v>
          </cell>
          <cell r="R31">
            <v>79.364999999999995</v>
          </cell>
          <cell r="S31">
            <v>57.585999999999999</v>
          </cell>
          <cell r="T31">
            <v>4</v>
          </cell>
          <cell r="U31">
            <v>2.9115972222222221E-3</v>
          </cell>
          <cell r="V31">
            <v>28.972999999999999</v>
          </cell>
          <cell r="W31">
            <v>28.613</v>
          </cell>
        </row>
        <row r="32">
          <cell r="A32">
            <v>31</v>
          </cell>
          <cell r="B32">
            <v>21</v>
          </cell>
          <cell r="C32" t="str">
            <v>秋山 辰男</v>
          </cell>
          <cell r="D32" t="str">
            <v>YAMAHA SUPER SS</v>
          </cell>
          <cell r="E32">
            <v>56.326999999999998</v>
          </cell>
          <cell r="F32">
            <v>4</v>
          </cell>
          <cell r="I32">
            <v>0</v>
          </cell>
          <cell r="J32" t="str">
            <v>D6ad81bc0</v>
          </cell>
          <cell r="K32" t="str">
            <v>Ash with jaja</v>
          </cell>
          <cell r="L32" t="str">
            <v>GILLARD/YAMAHA</v>
          </cell>
          <cell r="M32" t="str">
            <v>BS</v>
          </cell>
          <cell r="N32" t="str">
            <v>鈴鹿選手権ｼﾘｰｽﾞ特別規則 競技車両規則第19条～2)(自動計測装置)違反により、失格とした。</v>
          </cell>
          <cell r="P32">
            <v>9033048</v>
          </cell>
          <cell r="R32">
            <v>80.784999999999997</v>
          </cell>
          <cell r="S32">
            <v>56.576999999999998</v>
          </cell>
          <cell r="T32">
            <v>5</v>
          </cell>
          <cell r="U32">
            <v>3.3738541666666661E-3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workbookViewId="0">
      <selection activeCell="F82" sqref="F82"/>
    </sheetView>
  </sheetViews>
  <sheetFormatPr defaultColWidth="13.33203125" defaultRowHeight="15" customHeight="1" x14ac:dyDescent="0.15"/>
  <cols>
    <col min="1" max="1" width="13.83203125" style="5" customWidth="1"/>
    <col min="2" max="2" width="4" style="5" bestFit="1" customWidth="1"/>
    <col min="3" max="3" width="6.83203125" style="5" customWidth="1"/>
    <col min="4" max="7" width="13.83203125" style="5" customWidth="1"/>
    <col min="8" max="8" width="6.83203125" style="5" customWidth="1"/>
    <col min="9" max="12" width="13.8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44815</v>
      </c>
      <c r="K6" s="4"/>
      <c r="M6" s="6"/>
    </row>
    <row r="7" spans="1:13" ht="19.5" customHeight="1" x14ac:dyDescent="0.2">
      <c r="A7" s="7" t="str">
        <f>+[1]各種設定!D2</f>
        <v>2022 鈴鹿選手権シリーズ第6戦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SUPER SS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H13" s="23"/>
      <c r="I13" s="24"/>
      <c r="J13" s="24"/>
      <c r="K13" s="24"/>
      <c r="L13" s="24"/>
      <c r="M13" s="17"/>
    </row>
    <row r="14" spans="1:13" ht="15" customHeight="1" x14ac:dyDescent="0.15">
      <c r="A14" s="18"/>
      <c r="B14" s="25" t="s">
        <v>3</v>
      </c>
      <c r="C14" s="26">
        <f>INDEX('[1]公式予選（TT）BGr-結果表・グリッド用（貼付）'!$A:$Z,MATCH(1,'[1]公式予選（TT）BGr-結果表・グリッド用（貼付）'!$A:$A,0),MATCH("No.",'[1]公式予選（TT）BGr-結果表・グリッド用（貼付）'!$1:$1,0))</f>
        <v>2</v>
      </c>
      <c r="D14" s="27" t="str">
        <f>INDEX('[1]公式予選（TT）BGr-結果表・グリッド用（貼付）'!$A:$Z,MATCH(1,'[1]公式予選（TT）BGr-結果表・グリッド用（貼付）'!$A:$A,0),MATCH("名前",'[1]公式予選（TT）BGr-結果表・グリッド用（貼付）'!$1:$1,0))</f>
        <v>坂 裕之</v>
      </c>
      <c r="E14" s="28"/>
      <c r="F14" s="29">
        <f>IF(INDEX('[1]公式予選（TT）BGr-結果表・グリッド用（貼付）'!$A:$Z,MATCH(1,'[1]公式予選（TT）BGr-結果表・グリッド用（貼付）'!$A:$A,0),MATCH("BestLap",'[1]公式予選（TT）BGr-結果表・グリッド用（貼付）'!$1:$1,0))=0,,INDEX('[1]公式予選（TT）BGr-結果表・グリッド用（貼付）'!$A:$Z,MATCH(1,'[1]公式予選（TT）BGr-結果表・グリッド用（貼付）'!$A:$A,0),MATCH("BestLap",'[1]公式予選（TT）BGr-結果表・グリッド用（貼付）'!$1:$1,0)))</f>
        <v>55.54</v>
      </c>
      <c r="G14" s="5">
        <v>2</v>
      </c>
      <c r="H14" s="30">
        <f>INDEX('[1]公式予選（TT）BGr-結果表・グリッド用（貼付）'!$A:$Z,MATCH($G14,'[1]公式予選（TT）BGr-結果表・グリッド用（貼付）'!$A:$A,0),MATCH("No.",'[1]公式予選（TT）BGr-結果表・グリッド用（貼付）'!$1:$1,0))</f>
        <v>1</v>
      </c>
      <c r="I14" s="27" t="str">
        <f>IFERROR(INDEX('[1]公式予選（TT）BGr-結果表・グリッド用（貼付）'!$A:$Z,MATCH($G14,'[1]公式予選（TT）BGr-結果表・グリッド用（貼付）'!$A:$A,0),MATCH("名前",'[1]公式予選（TT）BGr-結果表・グリッド用（貼付）'!$1:$1,0)),"")</f>
        <v>野嵜 弘樹</v>
      </c>
      <c r="J14" s="27"/>
      <c r="K14" s="29">
        <f>IFERROR(IF(INDEX('[1]公式予選（TT）BGr-結果表・グリッド用（貼付）'!$A:$Z,MATCH($G14,'[1]公式予選（TT）BGr-結果表・グリッド用（貼付）'!$A:$A,0),MATCH("BestLap",'[1]公式予選（TT）BGr-結果表・グリッド用（貼付）'!$1:$1,0))=0,"",INDEX('[1]公式予選（TT）BGr-結果表・グリッド用（貼付）'!$A:$Z,MATCH($G14,'[1]公式予選（TT）BGr-結果表・グリッド用（貼付）'!$A:$A,0),MATCH("BestLap",'[1]公式予選（TT）BGr-結果表・グリッド用（貼付）'!$1:$1,0))),"")</f>
        <v>55.698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BGr-結果表・グリッド用（貼付）'!$A:$Z,MATCH(1,'[1]公式予選（TT）BGr-結果表・グリッド用（貼付）'!$A:$A,0),MATCH("クラス",'[1]公式予選（TT）BGr-結果表・グリッド用（貼付）'!$1:$1,0))=0,"",INDEX('[1]公式予選（TT）BGr-結果表・グリッド用（貼付）'!$A:$Z,MATCH(1,'[1]公式予選（TT）BGr-結果表・グリッド用（貼付）'!$A:$A,0),MATCH("クラス",'[1]公式予選（TT）BGr-結果表・グリッド用（貼付）'!$1:$1,0)))</f>
        <v>YAMAHA SUPER SS</v>
      </c>
      <c r="D15" s="33"/>
      <c r="E15" s="34"/>
      <c r="F15" s="32" t="str">
        <f>IF(INDEX('[1]公式予選（TT）BGr-結果表・グリッド用（貼付）'!$A:$Z,MATCH(1,'[1]公式予選（TT）BGr-結果表・グリッド用（貼付）'!$A:$A,0),MATCH("Model/Engine",'[1]公式予選（TT）BGr-結果表・グリッド用（貼付）'!$1:$1,0))=0,"",INDEX('[1]公式予選（TT）BGr-結果表・グリッド用（貼付）'!$A:$Z,MATCH(1,'[1]公式予選（TT）BGr-結果表・グリッド用（貼付）'!$A:$A,0),MATCH("Model/Engine",'[1]公式予選（TT）BGr-結果表・グリッド用（貼付）'!$1:$1,0)))</f>
        <v>SWF/YAMAHA</v>
      </c>
      <c r="G15" s="19"/>
      <c r="H15" s="32" t="str">
        <f>IF(IFERROR(INDEX('[1]公式予選（TT）BGr-結果表・グリッド用（貼付）'!$A:$Z,MATCH($G14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14,'[1]公式予選（TT）BGr-結果表・グリッド用（貼付）'!$A:$A,0),MATCH("クラス",'[1]公式予選（TT）BGr-結果表・グリッド用（貼付）'!$1:$1,0)),""))</f>
        <v>YAMAHA SUPER SS</v>
      </c>
      <c r="I15" s="33"/>
      <c r="J15" s="35"/>
      <c r="K15" s="32" t="str">
        <f>IFERROR(IF(INDEX('[1]公式予選（TT）BGr-結果表・グリッド用（貼付）'!$A:$Z,MATCH($G14,'[1]公式予選（TT）BGr-結果表・グリッド用（貼付）'!$A:$A,0),MATCH("Model/Engine",'[1]公式予選（TT）BGr-結果表・グリッド用（貼付）'!$1:$1,0))=0,"",INDEX('[1]公式予選（TT）BGr-結果表・グリッド用（貼付）'!$A:$Z,MATCH($G14,'[1]公式予選（TT）BGr-結果表・グリッド用（貼付）'!$A:$A,0),MATCH("Model/Engine",'[1]公式予選（TT）BGr-結果表・グリッド用（貼付）'!$1:$1,0))),"")</f>
        <v>crocpromotion/YAMAHA</v>
      </c>
      <c r="L15" s="31"/>
      <c r="M15" s="17"/>
    </row>
    <row r="16" spans="1:13" ht="9.9499999999999993" customHeight="1" x14ac:dyDescent="0.15">
      <c r="A16" s="18"/>
      <c r="B16" s="19"/>
      <c r="C16" s="36" t="str">
        <f>IF(INDEX('[1]公式予選（TT）BGr-結果表・グリッド用（貼付）'!$A:$Z,MATCH(1,'[1]公式予選（TT）BGr-結果表・グリッド用（貼付）'!$A:$A,0),MATCH("team",'[1]公式予選（TT）BGr-結果表・グリッド用（貼付）'!$1:$1,0))=0,"",INDEX('[1]公式予選（TT）BGr-結果表・グリッド用（貼付）'!$A:$Z,MATCH(1,'[1]公式予選（TT）BGr-結果表・グリッド用（貼付）'!$A:$A,0),MATCH("team",'[1]公式予選（TT）BGr-結果表・グリッド用（貼付）'!$1:$1,0)))</f>
        <v>のりものクラブTIGRE</v>
      </c>
      <c r="D16" s="37"/>
      <c r="E16" s="38"/>
      <c r="F16" s="39"/>
      <c r="G16" s="19"/>
      <c r="H16" s="40" t="str">
        <f>IFERROR(IF(INDEX('[1]公式予選（TT）BGr-結果表・グリッド用（貼付）'!$A:$Z,MATCH($G14,'[1]公式予選（TT）BGr-結果表・グリッド用（貼付）'!$A:$A,0),MATCH("team",'[1]公式予選（TT）BGr-結果表・グリッド用（貼付）'!$1:$1,0))=0,"",INDEX('[1]公式予選（TT）BGr-結果表・グリッド用（貼付）'!$A:$Z,MATCH($G14,'[1]公式予選（TT）BGr-結果表・グリッド用（貼付）'!$A:$A,0),MATCH("team",'[1]公式予選（TT）BGr-結果表・グリッド用（貼付）'!$1:$1,0))),"")</f>
        <v>モアコラージュ　TQS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5" customHeight="1" x14ac:dyDescent="0.15">
      <c r="A18" s="18"/>
      <c r="B18" s="5">
        <f>IF(MAX('[1]公式予選（TT）BGr-結果表・グリッド用（貼付）'!A:A)&gt;G14,G14+1,"")</f>
        <v>3</v>
      </c>
      <c r="C18" s="30">
        <f>IFERROR(INDEX('[1]公式予選（TT）BGr-結果表・グリッド用（貼付）'!$A:$Z,MATCH($B18,'[1]公式予選（TT）BGr-結果表・グリッド用（貼付）'!$A:$A,0),MATCH("No.",'[1]公式予選（TT）BGr-結果表・グリッド用（貼付）'!$1:$1,0)),"")</f>
        <v>43</v>
      </c>
      <c r="D18" s="27" t="str">
        <f>IFERROR(INDEX('[1]公式予選（TT）BGr-結果表・グリッド用（貼付）'!$A:$Z,MATCH($B18,'[1]公式予選（TT）BGr-結果表・グリッド用（貼付）'!$A:$A,0),MATCH("名前",'[1]公式予選（TT）BGr-結果表・グリッド用（貼付）'!$1:$1,0)),"")</f>
        <v>大見 幸正</v>
      </c>
      <c r="E18" s="27"/>
      <c r="F18" s="29">
        <f>IF(IFERROR(INDEX('[1]公式予選（TT）BGr-結果表・グリッド用（貼付）'!$A:$Z,MATCH($B18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18,'[1]公式予選（TT）BGr-結果表・グリッド用（貼付）'!$A:$A,0),MATCH("BestLap",'[1]公式予選（TT）BGr-結果表・グリッド用（貼付）'!$1:$1,0)),""))</f>
        <v>55.823</v>
      </c>
      <c r="G18" s="5">
        <f>IF(MAX('[1]公式予選（TT）BGr-結果表・グリッド用（貼付）'!$A:$A)&gt;B18,B18+1,"")</f>
        <v>4</v>
      </c>
      <c r="H18" s="30">
        <f>INDEX('[1]公式予選（TT）BGr-結果表・グリッド用（貼付）'!$A:$Z,MATCH($G18,'[1]公式予選（TT）BGr-結果表・グリッド用（貼付）'!$A:$A,0),MATCH("No.",'[1]公式予選（TT）BGr-結果表・グリッド用（貼付）'!$1:$1,0))</f>
        <v>3</v>
      </c>
      <c r="I18" s="27" t="str">
        <f>IFERROR(INDEX('[1]公式予選（TT）BGr-結果表・グリッド用（貼付）'!$A:$Z,MATCH($G18,'[1]公式予選（TT）BGr-結果表・グリッド用（貼付）'!$A:$A,0),MATCH("名前",'[1]公式予選（TT）BGr-結果表・グリッド用（貼付）'!$1:$1,0)),"")</f>
        <v>奥野 安眞</v>
      </c>
      <c r="J18" s="27"/>
      <c r="K18" s="29">
        <f>IFERROR(IF(INDEX('[1]公式予選（TT）BGr-結果表・グリッド用（貼付）'!$A:$Z,MATCH($G18,'[1]公式予選（TT）BGr-結果表・グリッド用（貼付）'!$A:$A,0),MATCH("BestLap",'[1]公式予選（TT）BGr-結果表・グリッド用（貼付）'!$1:$1,0))=0,"",INDEX('[1]公式予選（TT）BGr-結果表・グリッド用（貼付）'!$A:$Z,MATCH($G18,'[1]公式予選（TT）BGr-結果表・グリッド用（貼付）'!$A:$A,0),MATCH("BestLap",'[1]公式予選（TT）BGr-結果表・グリッド用（貼付）'!$1:$1,0))),"")</f>
        <v>55.85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BGr-結果表・グリッド用（貼付）'!$A:$Z,MATCH($B18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18,'[1]公式予選（TT）BGr-結果表・グリッド用（貼付）'!$A:$A,0),MATCH("クラス",'[1]公式予選（TT）BGr-結果表・グリッド用（貼付）'!$1:$1,0)),""))</f>
        <v>YAMAHA SUPER SS</v>
      </c>
      <c r="D19" s="33"/>
      <c r="E19" s="35"/>
      <c r="F19" s="32" t="str">
        <f>IF(IFERROR(INDEX('[1]公式予選（TT）BGr-結果表・グリッド用（貼付）'!$A:$Z,MATCH($B18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18,'[1]公式予選（TT）BGr-結果表・グリッド用（貼付）'!$A:$A,0),MATCH("Model/Engine",'[1]公式予選（TT）BGr-結果表・グリッド用（貼付）'!$1:$1,0)),""))</f>
        <v>TONY/YAMAHA</v>
      </c>
      <c r="G19" s="19"/>
      <c r="H19" s="32" t="str">
        <f>IF(IFERROR(INDEX('[1]公式予選（TT）BGr-結果表・グリッド用（貼付）'!$A:$Z,MATCH($G18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18,'[1]公式予選（TT）BGr-結果表・グリッド用（貼付）'!$A:$A,0),MATCH("クラス",'[1]公式予選（TT）BGr-結果表・グリッド用（貼付）'!$1:$1,0)),""))</f>
        <v>YAMAHA SUPER SS</v>
      </c>
      <c r="I19" s="33"/>
      <c r="J19" s="35"/>
      <c r="K19" s="32" t="str">
        <f>IFERROR(IF(INDEX('[1]公式予選（TT）BGr-結果表・グリッド用（貼付）'!$A:$Z,MATCH($G18,'[1]公式予選（TT）BGr-結果表・グリッド用（貼付）'!$A:$A,0),MATCH("Model/Engine",'[1]公式予選（TT）BGr-結果表・グリッド用（貼付）'!$1:$1,0))=0,"",INDEX('[1]公式予選（TT）BGr-結果表・グリッド用（貼付）'!$A:$Z,MATCH($G18,'[1]公式予選（TT）BGr-結果表・グリッド用（貼付）'!$A:$A,0),MATCH("Model/Engine",'[1]公式予選（TT）BGr-結果表・グリッド用（貼付）'!$1:$1,0))),"")</f>
        <v>MACH1/YAMAHA</v>
      </c>
      <c r="L19" s="31"/>
      <c r="M19" s="17"/>
    </row>
    <row r="20" spans="1:13" ht="9.9499999999999993" customHeight="1" x14ac:dyDescent="0.15">
      <c r="A20" s="18"/>
      <c r="B20" s="19"/>
      <c r="C20" s="40" t="str">
        <f>IF(IFERROR(INDEX('[1]公式予選（TT）BGr-結果表・グリッド用（貼付）'!$A:$Z,MATCH($B18,'[1]公式予選（TT）BGr-結果表・グリッド用（貼付）'!$A:$A,0),MATCH("team",'[1]公式予選（TT）BGr-結果表・グリッド用（貼付）'!$1:$1,0)),"")=0,"",IFERROR(INDEX('[1]公式予選（TT）BGr-結果表・グリッド用（貼付）'!$A:$Z,MATCH($B18,'[1]公式予選（TT）BGr-結果表・グリッド用（貼付）'!$A:$A,0),MATCH("team",'[1]公式予選（TT）BGr-結果表・グリッド用（貼付）'!$1:$1,0)),""))</f>
        <v>T WEST RS</v>
      </c>
      <c r="D20" s="41"/>
      <c r="E20" s="40"/>
      <c r="F20" s="39"/>
      <c r="G20" s="19"/>
      <c r="H20" s="40" t="str">
        <f>IFERROR(IF(INDEX('[1]公式予選（TT）BGr-結果表・グリッド用（貼付）'!$A:$Z,MATCH($G18,'[1]公式予選（TT）BGr-結果表・グリッド用（貼付）'!$A:$A,0),MATCH("team",'[1]公式予選（TT）BGr-結果表・グリッド用（貼付）'!$1:$1,0))=0,"",INDEX('[1]公式予選（TT）BGr-結果表・グリッド用（貼付）'!$A:$Z,MATCH($G18,'[1]公式予選（TT）BGr-結果表・グリッド用（貼付）'!$A:$A,0),MATCH("team",'[1]公式予選（TT）BGr-結果表・グリッド用（貼付）'!$1:$1,0))),"")</f>
        <v>F's CLUB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5" customHeight="1" x14ac:dyDescent="0.15">
      <c r="A22" s="18"/>
      <c r="B22" s="5">
        <f>IF(MAX('[1]公式予選（TT）BGr-結果表・グリッド用（貼付）'!A:A)&gt;G18,G18+1,"")</f>
        <v>5</v>
      </c>
      <c r="C22" s="30">
        <f>IFERROR(INDEX('[1]公式予選（TT）BGr-結果表・グリッド用（貼付）'!$A:$Z,MATCH($B22,'[1]公式予選（TT）BGr-結果表・グリッド用（貼付）'!$A:$A,0),MATCH("No.",'[1]公式予選（TT）BGr-結果表・グリッド用（貼付）'!$1:$1,0)),"")</f>
        <v>96</v>
      </c>
      <c r="D22" s="27" t="str">
        <f>IFERROR(INDEX('[1]公式予選（TT）BGr-結果表・グリッド用（貼付）'!$A:$Z,MATCH($B22,'[1]公式予選（TT）BGr-結果表・グリッド用（貼付）'!$A:$A,0),MATCH("名前",'[1]公式予選（TT）BGr-結果表・グリッド用（貼付）'!$1:$1,0)),"")</f>
        <v>大野 弘志</v>
      </c>
      <c r="E22" s="27"/>
      <c r="F22" s="29">
        <f>IF(IFERROR(INDEX('[1]公式予選（TT）BGr-結果表・グリッド用（貼付）'!$A:$Z,MATCH($B22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22,'[1]公式予選（TT）BGr-結果表・グリッド用（貼付）'!$A:$A,0),MATCH("BestLap",'[1]公式予選（TT）BGr-結果表・グリッド用（貼付）'!$1:$1,0)),""))</f>
        <v>55.856999999999999</v>
      </c>
      <c r="G22" s="5">
        <f>IF(MAX('[1]公式予選（TT）BGr-結果表・グリッド用（貼付）'!$A:$A)&gt;B22,B22+1,"")</f>
        <v>6</v>
      </c>
      <c r="H22" s="30">
        <f>INDEX('[1]公式予選（TT）BGr-結果表・グリッド用（貼付）'!$A:$Z,MATCH($G22,'[1]公式予選（TT）BGr-結果表・グリッド用（貼付）'!$A:$A,0),MATCH("No.",'[1]公式予選（TT）BGr-結果表・グリッド用（貼付）'!$1:$1,0))</f>
        <v>88</v>
      </c>
      <c r="I22" s="27" t="str">
        <f>IFERROR(INDEX('[1]公式予選（TT）BGr-結果表・グリッド用（貼付）'!$A:$Z,MATCH($G22,'[1]公式予選（TT）BGr-結果表・グリッド用（貼付）'!$A:$A,0),MATCH("名前",'[1]公式予選（TT）BGr-結果表・グリッド用（貼付）'!$1:$1,0)),"")</f>
        <v>渡邉 賢人</v>
      </c>
      <c r="J22" s="27"/>
      <c r="K22" s="29">
        <f>IFERROR(IF(INDEX('[1]公式予選（TT）BGr-結果表・グリッド用（貼付）'!$A:$Z,MATCH($G22,'[1]公式予選（TT）BGr-結果表・グリッド用（貼付）'!$A:$A,0),MATCH("BestLap",'[1]公式予選（TT）BGr-結果表・グリッド用（貼付）'!$1:$1,0))=0,"",INDEX('[1]公式予選（TT）BGr-結果表・グリッド用（貼付）'!$A:$Z,MATCH($G22,'[1]公式予選（TT）BGr-結果表・グリッド用（貼付）'!$A:$A,0),MATCH("BestLap",'[1]公式予選（TT）BGr-結果表・グリッド用（貼付）'!$1:$1,0))),"")</f>
        <v>55.908000000000001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BGr-結果表・グリッド用（貼付）'!$A:$Z,MATCH($B22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22,'[1]公式予選（TT）BGr-結果表・グリッド用（貼付）'!$A:$A,0),MATCH("クラス",'[1]公式予選（TT）BGr-結果表・グリッド用（貼付）'!$1:$1,0)),""))</f>
        <v>YAMAHA SUPER SS</v>
      </c>
      <c r="D23" s="33"/>
      <c r="E23" s="35"/>
      <c r="F23" s="32" t="str">
        <f>IF(IFERROR(INDEX('[1]公式予選（TT）BGr-結果表・グリッド用（貼付）'!$A:$Z,MATCH($B22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22,'[1]公式予選（TT）BGr-結果表・グリッド用（貼付）'!$A:$A,0),MATCH("Model/Engine",'[1]公式予選（TT）BGr-結果表・グリッド用（貼付）'!$1:$1,0)),""))</f>
        <v>EXPRIT/YAMAHA</v>
      </c>
      <c r="G23" s="19"/>
      <c r="H23" s="32" t="str">
        <f>IF(IFERROR(INDEX('[1]公式予選（TT）BGr-結果表・グリッド用（貼付）'!$A:$Z,MATCH($G22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22,'[1]公式予選（TT）BGr-結果表・グリッド用（貼付）'!$A:$A,0),MATCH("クラス",'[1]公式予選（TT）BGr-結果表・グリッド用（貼付）'!$1:$1,0)),""))</f>
        <v>YAMAHA SUPER SS</v>
      </c>
      <c r="I23" s="33"/>
      <c r="J23" s="35"/>
      <c r="K23" s="32" t="str">
        <f>IFERROR(IF(INDEX('[1]公式予選（TT）BGr-結果表・グリッド用（貼付）'!$A:$Z,MATCH($G22,'[1]公式予選（TT）BGr-結果表・グリッド用（貼付）'!$A:$A,0),MATCH("Model/Engine",'[1]公式予選（TT）BGr-結果表・グリッド用（貼付）'!$1:$1,0))=0,"",INDEX('[1]公式予選（TT）BGr-結果表・グリッド用（貼付）'!$A:$Z,MATCH($G22,'[1]公式予選（TT）BGr-結果表・グリッド用（貼付）'!$A:$A,0),MATCH("Model/Engine",'[1]公式予選（TT）BGr-結果表・グリッド用（貼付）'!$1:$1,0))),"")</f>
        <v>birelART/YAMAHA</v>
      </c>
      <c r="L23" s="31"/>
      <c r="M23" s="17"/>
    </row>
    <row r="24" spans="1:13" ht="9.9499999999999993" customHeight="1" x14ac:dyDescent="0.15">
      <c r="A24" s="18"/>
      <c r="B24" s="19"/>
      <c r="C24" s="40" t="str">
        <f>IF(IFERROR(INDEX('[1]公式予選（TT）BGr-結果表・グリッド用（貼付）'!$A:$Z,MATCH($B22,'[1]公式予選（TT）BGr-結果表・グリッド用（貼付）'!$A:$A,0),MATCH("team",'[1]公式予選（TT）BGr-結果表・グリッド用（貼付）'!$1:$1,0)),"")=0,"",IFERROR(INDEX('[1]公式予選（TT）BGr-結果表・グリッド用（貼付）'!$A:$Z,MATCH($B22,'[1]公式予選（TT）BGr-結果表・グリッド用（貼付）'!$A:$A,0),MATCH("team",'[1]公式予選（TT）BGr-結果表・グリッド用（貼付）'!$1:$1,0)),""))</f>
        <v>SLT.RT/TeamBONJIN</v>
      </c>
      <c r="D24" s="41"/>
      <c r="E24" s="40"/>
      <c r="F24" s="39"/>
      <c r="G24" s="19"/>
      <c r="H24" s="40" t="str">
        <f>IFERROR(IF(INDEX('[1]公式予選（TT）BGr-結果表・グリッド用（貼付）'!$A:$Z,MATCH($G22,'[1]公式予選（TT）BGr-結果表・グリッド用（貼付）'!$A:$A,0),MATCH("team",'[1]公式予選（TT）BGr-結果表・グリッド用（貼付）'!$1:$1,0))=0,"",INDEX('[1]公式予選（TT）BGr-結果表・グリッド用（貼付）'!$A:$Z,MATCH($G22,'[1]公式予選（TT）BGr-結果表・グリッド用（貼付）'!$A:$A,0),MATCH("team",'[1]公式予選（TT）BGr-結果表・グリッド用（貼付）'!$1:$1,0))),"")</f>
        <v>SuperRacingJunkie!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5" customHeight="1" x14ac:dyDescent="0.15">
      <c r="A26" s="18"/>
      <c r="B26" s="5">
        <f>IF(MAX('[1]公式予選（TT）BGr-結果表・グリッド用（貼付）'!A:A)&gt;G22,G22+1,"")</f>
        <v>7</v>
      </c>
      <c r="C26" s="30">
        <f>IFERROR(INDEX('[1]公式予選（TT）BGr-結果表・グリッド用（貼付）'!$A:$Z,MATCH($B26,'[1]公式予選（TT）BGr-結果表・グリッド用（貼付）'!$A:$A,0),MATCH("No.",'[1]公式予選（TT）BGr-結果表・グリッド用（貼付）'!$1:$1,0)),"")</f>
        <v>54</v>
      </c>
      <c r="D26" s="27" t="str">
        <f>IFERROR(INDEX('[1]公式予選（TT）BGr-結果表・グリッド用（貼付）'!$A:$Z,MATCH($B26,'[1]公式予選（TT）BGr-結果表・グリッド用（貼付）'!$A:$A,0),MATCH("名前",'[1]公式予選（TT）BGr-結果表・グリッド用（貼付）'!$1:$1,0)),"")</f>
        <v>高垣 徹也</v>
      </c>
      <c r="E26" s="27"/>
      <c r="F26" s="29">
        <f>IF(IFERROR(INDEX('[1]公式予選（TT）BGr-結果表・グリッド用（貼付）'!$A:$Z,MATCH($B26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26,'[1]公式予選（TT）BGr-結果表・グリッド用（貼付）'!$A:$A,0),MATCH("BestLap",'[1]公式予選（TT）BGr-結果表・グリッド用（貼付）'!$1:$1,0)),""))</f>
        <v>55.930999999999997</v>
      </c>
      <c r="G26" s="5">
        <f>IF(MAX('[1]公式予選（TT）BGr-結果表・グリッド用（貼付）'!$A:$A)&gt;B26,B26+1,"")</f>
        <v>8</v>
      </c>
      <c r="H26" s="30">
        <f>INDEX('[1]公式予選（TT）BGr-結果表・グリッド用（貼付）'!$A:$Z,MATCH($G26,'[1]公式予選（TT）BGr-結果表・グリッド用（貼付）'!$A:$A,0),MATCH("No.",'[1]公式予選（TT）BGr-結果表・グリッド用（貼付）'!$1:$1,0))</f>
        <v>15</v>
      </c>
      <c r="I26" s="27" t="str">
        <f>IFERROR(INDEX('[1]公式予選（TT）BGr-結果表・グリッド用（貼付）'!$A:$Z,MATCH($G26,'[1]公式予選（TT）BGr-結果表・グリッド用（貼付）'!$A:$A,0),MATCH("名前",'[1]公式予選（TT）BGr-結果表・グリッド用（貼付）'!$1:$1,0)),"")</f>
        <v>田中 哲</v>
      </c>
      <c r="J26" s="27"/>
      <c r="K26" s="29">
        <f>IFERROR(IF(INDEX('[1]公式予選（TT）BGr-結果表・グリッド用（貼付）'!$A:$Z,MATCH($G26,'[1]公式予選（TT）BGr-結果表・グリッド用（貼付）'!$A:$A,0),MATCH("BestLap",'[1]公式予選（TT）BGr-結果表・グリッド用（貼付）'!$1:$1,0))=0,"",INDEX('[1]公式予選（TT）BGr-結果表・グリッド用（貼付）'!$A:$Z,MATCH($G26,'[1]公式予選（TT）BGr-結果表・グリッド用（貼付）'!$A:$A,0),MATCH("BestLap",'[1]公式予選（TT）BGr-結果表・グリッド用（貼付）'!$1:$1,0))),"")</f>
        <v>55.953000000000003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BGr-結果表・グリッド用（貼付）'!$A:$Z,MATCH($B26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26,'[1]公式予選（TT）BGr-結果表・グリッド用（貼付）'!$A:$A,0),MATCH("クラス",'[1]公式予選（TT）BGr-結果表・グリッド用（貼付）'!$1:$1,0)),""))</f>
        <v>YAMAHA SUPER SS</v>
      </c>
      <c r="D27" s="33"/>
      <c r="E27" s="35"/>
      <c r="F27" s="32" t="str">
        <f>IF(IFERROR(INDEX('[1]公式予選（TT）BGr-結果表・グリッド用（貼付）'!$A:$Z,MATCH($B26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26,'[1]公式予選（TT）BGr-結果表・グリッド用（貼付）'!$A:$A,0),MATCH("Model/Engine",'[1]公式予選（TT）BGr-結果表・グリッド用（貼付）'!$1:$1,0)),""))</f>
        <v>トニーカート/YAMAHA</v>
      </c>
      <c r="G27" s="19"/>
      <c r="H27" s="32" t="str">
        <f>IF(IFERROR(INDEX('[1]公式予選（TT）BGr-結果表・グリッド用（貼付）'!$A:$Z,MATCH($G26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26,'[1]公式予選（TT）BGr-結果表・グリッド用（貼付）'!$A:$A,0),MATCH("クラス",'[1]公式予選（TT）BGr-結果表・グリッド用（貼付）'!$1:$1,0)),""))</f>
        <v>YAMAHA SUPER SS</v>
      </c>
      <c r="I27" s="33"/>
      <c r="J27" s="35"/>
      <c r="K27" s="32" t="str">
        <f>IFERROR(IF(INDEX('[1]公式予選（TT）BGr-結果表・グリッド用（貼付）'!$A:$Z,MATCH($G26,'[1]公式予選（TT）BGr-結果表・グリッド用（貼付）'!$A:$A,0),MATCH("Model/Engine",'[1]公式予選（TT）BGr-結果表・グリッド用（貼付）'!$1:$1,0))=0,"",INDEX('[1]公式予選（TT）BGr-結果表・グリッド用（貼付）'!$A:$Z,MATCH($G26,'[1]公式予選（TT）BGr-結果表・グリッド用（貼付）'!$A:$A,0),MATCH("Model/Engine",'[1]公式予選（TT）BGr-結果表・グリッド用（貼付）'!$1:$1,0))),"")</f>
        <v>ビレル/YAMAHA</v>
      </c>
      <c r="L27" s="31"/>
      <c r="M27" s="17"/>
    </row>
    <row r="28" spans="1:13" ht="9.9499999999999993" customHeight="1" x14ac:dyDescent="0.15">
      <c r="A28" s="18"/>
      <c r="B28" s="19"/>
      <c r="C28" s="40" t="str">
        <f>IF(IFERROR(INDEX('[1]公式予選（TT）BGr-結果表・グリッド用（貼付）'!$A:$Z,MATCH($B26,'[1]公式予選（TT）BGr-結果表・グリッド用（貼付）'!$A:$A,0),MATCH("team",'[1]公式予選（TT）BGr-結果表・グリッド用（貼付）'!$1:$1,0)),"")=0,"",IFERROR(INDEX('[1]公式予選（TT）BGr-結果表・グリッド用（貼付）'!$A:$Z,MATCH($B26,'[1]公式予選（TT）BGr-結果表・グリッド用（貼付）'!$A:$A,0),MATCH("team",'[1]公式予選（TT）BGr-結果表・グリッド用（貼付）'!$1:$1,0)),""))</f>
        <v>T.ぶるーと</v>
      </c>
      <c r="D28" s="41"/>
      <c r="E28" s="40"/>
      <c r="F28" s="39"/>
      <c r="G28" s="19"/>
      <c r="H28" s="40" t="str">
        <f>IFERROR(IF(INDEX('[1]公式予選（TT）BGr-結果表・グリッド用（貼付）'!$A:$Z,MATCH($G26,'[1]公式予選（TT）BGr-結果表・グリッド用（貼付）'!$A:$A,0),MATCH("team",'[1]公式予選（TT）BGr-結果表・グリッド用（貼付）'!$1:$1,0))=0,"",INDEX('[1]公式予選（TT）BGr-結果表・グリッド用（貼付）'!$A:$Z,MATCH($G26,'[1]公式予選（TT）BGr-結果表・グリッド用（貼付）'!$A:$A,0),MATCH("team",'[1]公式予選（TT）BGr-結果表・グリッド用（貼付）'!$1:$1,0))),"")</f>
        <v>Astech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5" customHeight="1" x14ac:dyDescent="0.15">
      <c r="A30" s="18"/>
      <c r="B30" s="5">
        <f>IF(MAX('[1]公式予選（TT）BGr-結果表・グリッド用（貼付）'!A:A)&gt;G26,G26+1,"")</f>
        <v>9</v>
      </c>
      <c r="C30" s="30">
        <f>IFERROR(INDEX('[1]公式予選（TT）BGr-結果表・グリッド用（貼付）'!$A:$Z,MATCH($B30,'[1]公式予選（TT）BGr-結果表・グリッド用（貼付）'!$A:$A,0),MATCH("No.",'[1]公式予選（TT）BGr-結果表・グリッド用（貼付）'!$1:$1,0)),"")</f>
        <v>19</v>
      </c>
      <c r="D30" s="27" t="str">
        <f>IFERROR(INDEX('[1]公式予選（TT）BGr-結果表・グリッド用（貼付）'!$A:$Z,MATCH($B30,'[1]公式予選（TT）BGr-結果表・グリッド用（貼付）'!$A:$A,0),MATCH("名前",'[1]公式予選（TT）BGr-結果表・グリッド用（貼付）'!$1:$1,0)),"")</f>
        <v>岸 秀行</v>
      </c>
      <c r="E30" s="27"/>
      <c r="F30" s="29">
        <f>IF(IFERROR(INDEX('[1]公式予選（TT）BGr-結果表・グリッド用（貼付）'!$A:$Z,MATCH($B30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30,'[1]公式予選（TT）BGr-結果表・グリッド用（貼付）'!$A:$A,0),MATCH("BestLap",'[1]公式予選（TT）BGr-結果表・グリッド用（貼付）'!$1:$1,0)),""))</f>
        <v>55.994</v>
      </c>
      <c r="G30" s="5">
        <f>IF(MAX('[1]公式予選（TT）BGr-結果表・グリッド用（貼付）'!$A:$A)&gt;B30,B30+1,"")</f>
        <v>10</v>
      </c>
      <c r="H30" s="30">
        <f>INDEX('[1]公式予選（TT）BGr-結果表・グリッド用（貼付）'!$A:$Z,MATCH($G30,'[1]公式予選（TT）BGr-結果表・グリッド用（貼付）'!$A:$A,0),MATCH("No.",'[1]公式予選（TT）BGr-結果表・グリッド用（貼付）'!$1:$1,0))</f>
        <v>39</v>
      </c>
      <c r="I30" s="27" t="str">
        <f>IFERROR(INDEX('[1]公式予選（TT）BGr-結果表・グリッド用（貼付）'!$A:$Z,MATCH($G30,'[1]公式予選（TT）BGr-結果表・グリッド用（貼付）'!$A:$A,0),MATCH("名前",'[1]公式予選（TT）BGr-結果表・グリッド用（貼付）'!$1:$1,0)),"")</f>
        <v>金沢 太景</v>
      </c>
      <c r="J30" s="27"/>
      <c r="K30" s="29">
        <f>IFERROR(IF(INDEX('[1]公式予選（TT）BGr-結果表・グリッド用（貼付）'!$A:$Z,MATCH($G30,'[1]公式予選（TT）BGr-結果表・グリッド用（貼付）'!$A:$A,0),MATCH("BestLap",'[1]公式予選（TT）BGr-結果表・グリッド用（貼付）'!$1:$1,0))=0,"",INDEX('[1]公式予選（TT）BGr-結果表・グリッド用（貼付）'!$A:$Z,MATCH($G30,'[1]公式予選（TT）BGr-結果表・グリッド用（貼付）'!$A:$A,0),MATCH("BestLap",'[1]公式予選（TT）BGr-結果表・グリッド用（貼付）'!$1:$1,0))),"")</f>
        <v>56.003999999999998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BGr-結果表・グリッド用（貼付）'!$A:$Z,MATCH($B30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30,'[1]公式予選（TT）BGr-結果表・グリッド用（貼付）'!$A:$A,0),MATCH("クラス",'[1]公式予選（TT）BGr-結果表・グリッド用（貼付）'!$1:$1,0)),""))</f>
        <v>YAMAHA SUPER SS</v>
      </c>
      <c r="D31" s="33"/>
      <c r="E31" s="35"/>
      <c r="F31" s="32" t="str">
        <f>IF(IFERROR(INDEX('[1]公式予選（TT）BGr-結果表・グリッド用（貼付）'!$A:$Z,MATCH($B30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30,'[1]公式予選（TT）BGr-結果表・グリッド用（貼付）'!$A:$A,0),MATCH("Model/Engine",'[1]公式予選（TT）BGr-結果表・グリッド用（貼付）'!$1:$1,0)),""))</f>
        <v>コスミック/YAMAHA</v>
      </c>
      <c r="G31" s="19"/>
      <c r="H31" s="32" t="str">
        <f>IF(IFERROR(INDEX('[1]公式予選（TT）BGr-結果表・グリッド用（貼付）'!$A:$Z,MATCH($G30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30,'[1]公式予選（TT）BGr-結果表・グリッド用（貼付）'!$A:$A,0),MATCH("クラス",'[1]公式予選（TT）BGr-結果表・グリッド用（貼付）'!$1:$1,0)),""))</f>
        <v>YAMAHA SUPER SS</v>
      </c>
      <c r="I31" s="33"/>
      <c r="J31" s="35"/>
      <c r="K31" s="32" t="str">
        <f>IFERROR(IF(INDEX('[1]公式予選（TT）BGr-結果表・グリッド用（貼付）'!$A:$Z,MATCH($G30,'[1]公式予選（TT）BGr-結果表・グリッド用（貼付）'!$A:$A,0),MATCH("Model/Engine",'[1]公式予選（TT）BGr-結果表・グリッド用（貼付）'!$1:$1,0))=0,"",INDEX('[1]公式予選（TT）BGr-結果表・グリッド用（貼付）'!$A:$Z,MATCH($G30,'[1]公式予選（TT）BGr-結果表・グリッド用（貼付）'!$A:$A,0),MATCH("Model/Engine",'[1]公式予選（TT）BGr-結果表・グリッド用（貼付）'!$1:$1,0))),"")</f>
        <v>CL/YAMAHA</v>
      </c>
      <c r="L31" s="31"/>
      <c r="M31" s="17"/>
    </row>
    <row r="32" spans="1:13" ht="9.9499999999999993" customHeight="1" x14ac:dyDescent="0.15">
      <c r="A32" s="18"/>
      <c r="B32" s="19"/>
      <c r="C32" s="40" t="str">
        <f>IF(IFERROR(INDEX('[1]公式予選（TT）BGr-結果表・グリッド用（貼付）'!$A:$Z,MATCH($B30,'[1]公式予選（TT）BGr-結果表・グリッド用（貼付）'!$A:$A,0),MATCH("team",'[1]公式予選（TT）BGr-結果表・グリッド用（貼付）'!$1:$1,0)),"")=0,"",IFERROR(INDEX('[1]公式予選（TT）BGr-結果表・グリッド用（貼付）'!$A:$Z,MATCH($B30,'[1]公式予選（TT）BGr-結果表・グリッド用（貼付）'!$A:$A,0),MATCH("team",'[1]公式予選（TT）BGr-結果表・グリッド用（貼付）'!$1:$1,0)),""))</f>
        <v>チームナガオ・大阪鶴見法律事務所</v>
      </c>
      <c r="D32" s="41"/>
      <c r="E32" s="40"/>
      <c r="F32" s="39"/>
      <c r="G32" s="19"/>
      <c r="H32" s="40" t="str">
        <f>IFERROR(IF(INDEX('[1]公式予選（TT）BGr-結果表・グリッド用（貼付）'!$A:$Z,MATCH($G30,'[1]公式予選（TT）BGr-結果表・グリッド用（貼付）'!$A:$A,0),MATCH("team",'[1]公式予選（TT）BGr-結果表・グリッド用（貼付）'!$1:$1,0))=0,"",INDEX('[1]公式予選（TT）BGr-結果表・グリッド用（貼付）'!$A:$Z,MATCH($G30,'[1]公式予選（TT）BGr-結果表・グリッド用（貼付）'!$A:$A,0),MATCH("team",'[1]公式予選（TT）BGr-結果表・グリッド用（貼付）'!$1:$1,0))),"")</f>
        <v>TIGRE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31"/>
      <c r="L33" s="32"/>
      <c r="M33" s="2"/>
    </row>
    <row r="34" spans="1:15" ht="15" customHeight="1" x14ac:dyDescent="0.15">
      <c r="A34" s="46"/>
      <c r="B34" s="5">
        <f>IF(MAX('[1]公式予選（TT）BGr-結果表・グリッド用（貼付）'!A:A)&gt;G30,G30+1,"")</f>
        <v>11</v>
      </c>
      <c r="C34" s="30">
        <f>IFERROR(INDEX('[1]公式予選（TT）BGr-結果表・グリッド用（貼付）'!$A:$Z,MATCH($B34,'[1]公式予選（TT）BGr-結果表・グリッド用（貼付）'!$A:$A,0),MATCH("No.",'[1]公式予選（TT）BGr-結果表・グリッド用（貼付）'!$1:$1,0)),"")</f>
        <v>11</v>
      </c>
      <c r="D34" s="27" t="str">
        <f>IFERROR(INDEX('[1]公式予選（TT）BGr-結果表・グリッド用（貼付）'!$A:$Z,MATCH($B34,'[1]公式予選（TT）BGr-結果表・グリッド用（貼付）'!$A:$A,0),MATCH("名前",'[1]公式予選（TT）BGr-結果表・グリッド用（貼付）'!$1:$1,0)),"")</f>
        <v>桑田 塁</v>
      </c>
      <c r="E34" s="27"/>
      <c r="F34" s="29">
        <f>IF(IFERROR(INDEX('[1]公式予選（TT）BGr-結果表・グリッド用（貼付）'!$A:$Z,MATCH($B34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34,'[1]公式予選（TT）BGr-結果表・グリッド用（貼付）'!$A:$A,0),MATCH("BestLap",'[1]公式予選（TT）BGr-結果表・グリッド用（貼付）'!$1:$1,0)),""))</f>
        <v>56.011000000000003</v>
      </c>
      <c r="G34" s="5">
        <f>IF(MAX('[1]公式予選（TT）BGr-結果表・グリッド用（貼付）'!$A:$A)&gt;B34,B34+1,"")</f>
        <v>12</v>
      </c>
      <c r="H34" s="30">
        <f>INDEX('[1]公式予選（TT）BGr-結果表・グリッド用（貼付）'!$A:$Z,MATCH($G34,'[1]公式予選（TT）BGr-結果表・グリッド用（貼付）'!$A:$A,0),MATCH("No.",'[1]公式予選（TT）BGr-結果表・グリッド用（貼付）'!$1:$1,0))</f>
        <v>34</v>
      </c>
      <c r="I34" s="27" t="str">
        <f>IFERROR(INDEX('[1]公式予選（TT）BGr-結果表・グリッド用（貼付）'!$A:$Z,MATCH($G34,'[1]公式予選（TT）BGr-結果表・グリッド用（貼付）'!$A:$A,0),MATCH("名前",'[1]公式予選（TT）BGr-結果表・グリッド用（貼付）'!$1:$1,0)),"")</f>
        <v>澤部 朝男</v>
      </c>
      <c r="J34" s="27"/>
      <c r="K34" s="29">
        <f>IFERROR(IF(INDEX('[1]公式予選（TT）BGr-結果表・グリッド用（貼付）'!$A:$Z,MATCH($G34,'[1]公式予選（TT）BGr-結果表・グリッド用（貼付）'!$A:$A,0),MATCH("BestLap",'[1]公式予選（TT）BGr-結果表・グリッド用（貼付）'!$1:$1,0))=0,"",INDEX('[1]公式予選（TT）BGr-結果表・グリッド用（貼付）'!$A:$Z,MATCH($G34,'[1]公式予選（TT）BGr-結果表・グリッド用（貼付）'!$A:$A,0),MATCH("BestLap",'[1]公式予選（TT）BGr-結果表・グリッド用（貼付）'!$1:$1,0))),"")</f>
        <v>56.055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BGr-結果表・グリッド用（貼付）'!$A:$Z,MATCH($B34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34,'[1]公式予選（TT）BGr-結果表・グリッド用（貼付）'!$A:$A,0),MATCH("クラス",'[1]公式予選（TT）BGr-結果表・グリッド用（貼付）'!$1:$1,0)),""))</f>
        <v>YAMAHA SUPER SS</v>
      </c>
      <c r="D35" s="33"/>
      <c r="E35" s="35"/>
      <c r="F35" s="32" t="str">
        <f>IF(IFERROR(INDEX('[1]公式予選（TT）BGr-結果表・グリッド用（貼付）'!$A:$Z,MATCH($B34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34,'[1]公式予選（TT）BGr-結果表・グリッド用（貼付）'!$A:$A,0),MATCH("Model/Engine",'[1]公式予選（TT）BGr-結果表・グリッド用（貼付）'!$1:$1,0)),""))</f>
        <v>Fernand Alonso/YAMAHA</v>
      </c>
      <c r="G35" s="19"/>
      <c r="H35" s="32" t="str">
        <f>IF(IFERROR(INDEX('[1]公式予選（TT）BGr-結果表・グリッド用（貼付）'!$A:$Z,MATCH($G34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34,'[1]公式予選（TT）BGr-結果表・グリッド用（貼付）'!$A:$A,0),MATCH("クラス",'[1]公式予選（TT）BGr-結果表・グリッド用（貼付）'!$1:$1,0)),""))</f>
        <v>YAMAHA SUPER SS</v>
      </c>
      <c r="I35" s="33"/>
      <c r="J35" s="35"/>
      <c r="K35" s="32" t="str">
        <f>IFERROR(IF(INDEX('[1]公式予選（TT）BGr-結果表・グリッド用（貼付）'!$A:$Z,MATCH($G34,'[1]公式予選（TT）BGr-結果表・グリッド用（貼付）'!$A:$A,0),MATCH("Model/Engine",'[1]公式予選（TT）BGr-結果表・グリッド用（貼付）'!$1:$1,0))=0,"",INDEX('[1]公式予選（TT）BGr-結果表・グリッド用（貼付）'!$A:$Z,MATCH($G34,'[1]公式予選（TT）BGr-結果表・グリッド用（貼付）'!$A:$A,0),MATCH("Model/Engine",'[1]公式予選（TT）BGr-結果表・グリッド用（貼付）'!$1:$1,0))),"")</f>
        <v>TONYKART/YAMAHA</v>
      </c>
      <c r="L35" s="45"/>
      <c r="M35" s="2"/>
    </row>
    <row r="36" spans="1:15" ht="9.9499999999999993" customHeight="1" x14ac:dyDescent="0.15">
      <c r="A36" s="46"/>
      <c r="B36" s="19"/>
      <c r="C36" s="40" t="str">
        <f>IF(IFERROR(INDEX('[1]公式予選（TT）BGr-結果表・グリッド用（貼付）'!$A:$Z,MATCH($B34,'[1]公式予選（TT）BGr-結果表・グリッド用（貼付）'!$A:$A,0),MATCH("team",'[1]公式予選（TT）BGr-結果表・グリッド用（貼付）'!$1:$1,0)),"")=0,"",IFERROR(INDEX('[1]公式予選（TT）BGr-結果表・グリッド用（貼付）'!$A:$Z,MATCH($B34,'[1]公式予選（TT）BGr-結果表・グリッド用（貼付）'!$A:$A,0),MATCH("team",'[1]公式予選（TT）BGr-結果表・グリッド用（貼付）'!$1:$1,0)),""))</f>
        <v>ハラダカートクラブwithヒガシスピードクラブ</v>
      </c>
      <c r="D36" s="41"/>
      <c r="E36" s="40"/>
      <c r="F36" s="39"/>
      <c r="G36" s="19"/>
      <c r="H36" s="40" t="str">
        <f>IFERROR(IF(INDEX('[1]公式予選（TT）BGr-結果表・グリッド用（貼付）'!$A:$Z,MATCH($G34,'[1]公式予選（TT）BGr-結果表・グリッド用（貼付）'!$A:$A,0),MATCH("team",'[1]公式予選（TT）BGr-結果表・グリッド用（貼付）'!$1:$1,0))=0,"",INDEX('[1]公式予選（TT）BGr-結果表・グリッド用（貼付）'!$A:$Z,MATCH($G34,'[1]公式予選（TT）BGr-結果表・グリッド用（貼付）'!$A:$A,0),MATCH("team",'[1]公式予選（TT）BGr-結果表・グリッド用（貼付）'!$1:$1,0))),"")</f>
        <v>TACC・HIGUCHI RT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31"/>
      <c r="L37" s="32"/>
      <c r="M37" s="2"/>
    </row>
    <row r="38" spans="1:15" ht="15" customHeight="1" x14ac:dyDescent="0.15">
      <c r="A38" s="46"/>
      <c r="B38" s="5">
        <f>IF(MAX('[1]公式予選（TT）BGr-結果表・グリッド用（貼付）'!A:A)&gt;G34,G34+1,"")</f>
        <v>13</v>
      </c>
      <c r="C38" s="30">
        <f>IFERROR(INDEX('[1]公式予選（TT）BGr-結果表・グリッド用（貼付）'!$A:$Z,MATCH($B38,'[1]公式予選（TT）BGr-結果表・グリッド用（貼付）'!$A:$A,0),MATCH("No.",'[1]公式予選（TT）BGr-結果表・グリッド用（貼付）'!$1:$1,0)),"")</f>
        <v>12</v>
      </c>
      <c r="D38" s="27" t="str">
        <f>IFERROR(INDEX('[1]公式予選（TT）BGr-結果表・グリッド用（貼付）'!$A:$Z,MATCH($B38,'[1]公式予選（TT）BGr-結果表・グリッド用（貼付）'!$A:$A,0),MATCH("名前",'[1]公式予選（TT）BGr-結果表・グリッド用（貼付）'!$1:$1,0)),"")</f>
        <v>辻井 啓貴</v>
      </c>
      <c r="E38" s="27"/>
      <c r="F38" s="29">
        <f>IF(IFERROR(INDEX('[1]公式予選（TT）BGr-結果表・グリッド用（貼付）'!$A:$Z,MATCH($B38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38,'[1]公式予選（TT）BGr-結果表・グリッド用（貼付）'!$A:$A,0),MATCH("BestLap",'[1]公式予選（TT）BGr-結果表・グリッド用（貼付）'!$1:$1,0)),""))</f>
        <v>56.101999999999997</v>
      </c>
      <c r="G38" s="5">
        <f>IF(MAX('[1]公式予選（TT）BGr-結果表・グリッド用（貼付）'!$A:$A)&gt;B38,B38+1,"")</f>
        <v>14</v>
      </c>
      <c r="H38" s="30">
        <f>INDEX('[1]公式予選（TT）BGr-結果表・グリッド用（貼付）'!$A:$Z,MATCH($G38,'[1]公式予選（TT）BGr-結果表・グリッド用（貼付）'!$A:$A,0),MATCH("No.",'[1]公式予選（TT）BGr-結果表・グリッド用（貼付）'!$1:$1,0))</f>
        <v>74</v>
      </c>
      <c r="I38" s="27" t="str">
        <f>IFERROR(INDEX('[1]公式予選（TT）BGr-結果表・グリッド用（貼付）'!$A:$Z,MATCH($G38,'[1]公式予選（TT）BGr-結果表・グリッド用（貼付）'!$A:$A,0),MATCH("名前",'[1]公式予選（TT）BGr-結果表・グリッド用（貼付）'!$1:$1,0)),"")</f>
        <v>島見 明人</v>
      </c>
      <c r="J38" s="27"/>
      <c r="K38" s="29">
        <f>IFERROR(IF(INDEX('[1]公式予選（TT）BGr-結果表・グリッド用（貼付）'!$A:$Z,MATCH($G38,'[1]公式予選（TT）BGr-結果表・グリッド用（貼付）'!$A:$A,0),MATCH("BestLap",'[1]公式予選（TT）BGr-結果表・グリッド用（貼付）'!$1:$1,0))=0,"",INDEX('[1]公式予選（TT）BGr-結果表・グリッド用（貼付）'!$A:$Z,MATCH($G38,'[1]公式予選（TT）BGr-結果表・グリッド用（貼付）'!$A:$A,0),MATCH("BestLap",'[1]公式予選（TT）BGr-結果表・グリッド用（貼付）'!$1:$1,0))),"")</f>
        <v>56.137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BGr-結果表・グリッド用（貼付）'!$A:$Z,MATCH($B38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38,'[1]公式予選（TT）BGr-結果表・グリッド用（貼付）'!$A:$A,0),MATCH("クラス",'[1]公式予選（TT）BGr-結果表・グリッド用（貼付）'!$1:$1,0)),""))</f>
        <v>YAMAHA SUPER SS</v>
      </c>
      <c r="D39" s="33"/>
      <c r="E39" s="35"/>
      <c r="F39" s="32" t="str">
        <f>IF(IFERROR(INDEX('[1]公式予選（TT）BGr-結果表・グリッド用（貼付）'!$A:$Z,MATCH($B38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38,'[1]公式予選（TT）BGr-結果表・グリッド用（貼付）'!$A:$A,0),MATCH("Model/Engine",'[1]公式予選（TT）BGr-結果表・グリッド用（貼付）'!$1:$1,0)),""))</f>
        <v>KOSMIC/YAMAHA</v>
      </c>
      <c r="G39" s="19"/>
      <c r="H39" s="32" t="str">
        <f>IF(IFERROR(INDEX('[1]公式予選（TT）BGr-結果表・グリッド用（貼付）'!$A:$Z,MATCH($G38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38,'[1]公式予選（TT）BGr-結果表・グリッド用（貼付）'!$A:$A,0),MATCH("クラス",'[1]公式予選（TT）BGr-結果表・グリッド用（貼付）'!$1:$1,0)),""))</f>
        <v>YAMAHA SUPER SS</v>
      </c>
      <c r="I39" s="33"/>
      <c r="J39" s="35"/>
      <c r="K39" s="32" t="str">
        <f>IFERROR(IF(INDEX('[1]公式予選（TT）BGr-結果表・グリッド用（貼付）'!$A:$Z,MATCH($G38,'[1]公式予選（TT）BGr-結果表・グリッド用（貼付）'!$A:$A,0),MATCH("Model/Engine",'[1]公式予選（TT）BGr-結果表・グリッド用（貼付）'!$1:$1,0))=0,"",INDEX('[1]公式予選（TT）BGr-結果表・グリッド用（貼付）'!$A:$Z,MATCH($G38,'[1]公式予選（TT）BGr-結果表・グリッド用（貼付）'!$A:$A,0),MATCH("Model/Engine",'[1]公式予選（TT）BGr-結果表・グリッド用（貼付）'!$1:$1,0))),"")</f>
        <v>KOSMIC/YAMAHA</v>
      </c>
      <c r="L39" s="45"/>
      <c r="M39" s="2"/>
    </row>
    <row r="40" spans="1:15" ht="9.9499999999999993" customHeight="1" x14ac:dyDescent="0.15">
      <c r="A40" s="2"/>
      <c r="B40" s="19"/>
      <c r="C40" s="40" t="str">
        <f>IF(IFERROR(INDEX('[1]公式予選（TT）BGr-結果表・グリッド用（貼付）'!$A:$Z,MATCH($B38,'[1]公式予選（TT）BGr-結果表・グリッド用（貼付）'!$A:$A,0),MATCH("team",'[1]公式予選（TT）BGr-結果表・グリッド用（貼付）'!$1:$1,0)),"")=0,"",IFERROR(INDEX('[1]公式予選（TT）BGr-結果表・グリッド用（貼付）'!$A:$Z,MATCH($B38,'[1]公式予選（TT）BGr-結果表・グリッド用（貼付）'!$A:$A,0),MATCH("team",'[1]公式予選（TT）BGr-結果表・グリッド用（貼付）'!$1:$1,0)),""))</f>
        <v>EHRE motorsport</v>
      </c>
      <c r="D40" s="41"/>
      <c r="E40" s="40"/>
      <c r="F40" s="39"/>
      <c r="G40" s="19"/>
      <c r="H40" s="40" t="str">
        <f>IFERROR(IF(INDEX('[1]公式予選（TT）BGr-結果表・グリッド用（貼付）'!$A:$Z,MATCH($G38,'[1]公式予選（TT）BGr-結果表・グリッド用（貼付）'!$A:$A,0),MATCH("team",'[1]公式予選（TT）BGr-結果表・グリッド用（貼付）'!$1:$1,0))=0,"",INDEX('[1]公式予選（TT）BGr-結果表・グリッド用（貼付）'!$A:$Z,MATCH($G38,'[1]公式予選（TT）BGr-結果表・グリッド用（貼付）'!$A:$A,0),MATCH("team",'[1]公式予選（TT）BGr-結果表・グリッド用（貼付）'!$1:$1,0))),"")</f>
        <v>WELLSTONE KC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31"/>
      <c r="L41" s="32"/>
      <c r="M41" s="2"/>
    </row>
    <row r="42" spans="1:15" ht="15" customHeight="1" x14ac:dyDescent="0.15">
      <c r="A42" s="2"/>
      <c r="B42" s="5">
        <f>IF(MAX('[1]公式予選（TT）BGr-結果表・グリッド用（貼付）'!A:A)&gt;G38,G38+1,"")</f>
        <v>15</v>
      </c>
      <c r="C42" s="30">
        <f>IFERROR(INDEX('[1]公式予選（TT）BGr-結果表・グリッド用（貼付）'!$A:$Z,MATCH($B42,'[1]公式予選（TT）BGr-結果表・グリッド用（貼付）'!$A:$A,0),MATCH("No.",'[1]公式予選（TT）BGr-結果表・グリッド用（貼付）'!$1:$1,0)),"")</f>
        <v>71</v>
      </c>
      <c r="D42" s="27" t="str">
        <f>IFERROR(INDEX('[1]公式予選（TT）BGr-結果表・グリッド用（貼付）'!$A:$Z,MATCH($B42,'[1]公式予選（TT）BGr-結果表・グリッド用（貼付）'!$A:$A,0),MATCH("名前",'[1]公式予選（TT）BGr-結果表・グリッド用（貼付）'!$1:$1,0)),"")</f>
        <v>棚橋 信之</v>
      </c>
      <c r="E42" s="27"/>
      <c r="F42" s="29">
        <f>IF(IFERROR(INDEX('[1]公式予選（TT）BGr-結果表・グリッド用（貼付）'!$A:$Z,MATCH($B42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42,'[1]公式予選（TT）BGr-結果表・グリッド用（貼付）'!$A:$A,0),MATCH("BestLap",'[1]公式予選（TT）BGr-結果表・グリッド用（貼付）'!$1:$1,0)),""))</f>
        <v>56.249000000000002</v>
      </c>
      <c r="G42" s="5">
        <f>IF(MAX('[1]公式予選（TT）BGr-結果表・グリッド用（貼付）'!$A:$A)&gt;B42,B42+1,"")</f>
        <v>16</v>
      </c>
      <c r="H42" s="30">
        <f>INDEX('[1]公式予選（TT）BGr-結果表・グリッド用（貼付）'!$A:$Z,MATCH($G42,'[1]公式予選（TT）BGr-結果表・グリッド用（貼付）'!$A:$A,0),MATCH("No.",'[1]公式予選（TT）BGr-結果表・グリッド用（貼付）'!$1:$1,0))</f>
        <v>32</v>
      </c>
      <c r="I42" s="27" t="str">
        <f>IFERROR(INDEX('[1]公式予選（TT）BGr-結果表・グリッド用（貼付）'!$A:$Z,MATCH($G42,'[1]公式予選（TT）BGr-結果表・グリッド用（貼付）'!$A:$A,0),MATCH("名前",'[1]公式予選（TT）BGr-結果表・グリッド用（貼付）'!$1:$1,0)),"")</f>
        <v>林 三貴彦</v>
      </c>
      <c r="J42" s="27"/>
      <c r="K42" s="29">
        <f>IFERROR(IF(INDEX('[1]公式予選（TT）BGr-結果表・グリッド用（貼付）'!$A:$Z,MATCH($G42,'[1]公式予選（TT）BGr-結果表・グリッド用（貼付）'!$A:$A,0),MATCH("BestLap",'[1]公式予選（TT）BGr-結果表・グリッド用（貼付）'!$1:$1,0))=0,"",INDEX('[1]公式予選（TT）BGr-結果表・グリッド用（貼付）'!$A:$Z,MATCH($G42,'[1]公式予選（TT）BGr-結果表・グリッド用（貼付）'!$A:$A,0),MATCH("BestLap",'[1]公式予選（TT）BGr-結果表・グリッド用（貼付）'!$1:$1,0))),"")</f>
        <v>56.271000000000001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BGr-結果表・グリッド用（貼付）'!$A:$Z,MATCH($B42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42,'[1]公式予選（TT）BGr-結果表・グリッド用（貼付）'!$A:$A,0),MATCH("クラス",'[1]公式予選（TT）BGr-結果表・グリッド用（貼付）'!$1:$1,0)),""))</f>
        <v>YAMAHA SUPER SS</v>
      </c>
      <c r="D43" s="33"/>
      <c r="E43" s="35"/>
      <c r="F43" s="32" t="str">
        <f>IF(IFERROR(INDEX('[1]公式予選（TT）BGr-結果表・グリッド用（貼付）'!$A:$Z,MATCH($B42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42,'[1]公式予選（TT）BGr-結果表・グリッド用（貼付）'!$A:$A,0),MATCH("Model/Engine",'[1]公式予選（TT）BGr-結果表・グリッド用（貼付）'!$1:$1,0)),""))</f>
        <v>TONYKART/YAMAHA</v>
      </c>
      <c r="G43" s="19"/>
      <c r="H43" s="32" t="str">
        <f>IF(IFERROR(INDEX('[1]公式予選（TT）BGr-結果表・グリッド用（貼付）'!$A:$Z,MATCH($G42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42,'[1]公式予選（TT）BGr-結果表・グリッド用（貼付）'!$A:$A,0),MATCH("クラス",'[1]公式予選（TT）BGr-結果表・グリッド用（貼付）'!$1:$1,0)),""))</f>
        <v>YAMAHA SUPER SS</v>
      </c>
      <c r="I43" s="33"/>
      <c r="J43" s="35"/>
      <c r="K43" s="32" t="str">
        <f>IFERROR(IF(INDEX('[1]公式予選（TT）BGr-結果表・グリッド用（貼付）'!$A:$Z,MATCH($G42,'[1]公式予選（TT）BGr-結果表・グリッド用（貼付）'!$A:$A,0),MATCH("Model/Engine",'[1]公式予選（TT）BGr-結果表・グリッド用（貼付）'!$1:$1,0))=0,"",INDEX('[1]公式予選（TT）BGr-結果表・グリッド用（貼付）'!$A:$Z,MATCH($G42,'[1]公式予選（TT）BGr-結果表・グリッド用（貼付）'!$A:$A,0),MATCH("Model/Engine",'[1]公式予選（TT）BGr-結果表・グリッド用（貼付）'!$1:$1,0))),"")</f>
        <v>トニーカート/YAMAHA</v>
      </c>
      <c r="L43" s="45"/>
      <c r="M43" s="2"/>
    </row>
    <row r="44" spans="1:15" ht="9.9499999999999993" customHeight="1" x14ac:dyDescent="0.15">
      <c r="A44" s="2"/>
      <c r="B44" s="19"/>
      <c r="C44" s="40" t="str">
        <f>IF(IFERROR(INDEX('[1]公式予選（TT）BGr-結果表・グリッド用（貼付）'!$A:$Z,MATCH($B42,'[1]公式予選（TT）BGr-結果表・グリッド用（貼付）'!$A:$A,0),MATCH("team",'[1]公式予選（TT）BGr-結果表・グリッド用（貼付）'!$1:$1,0)),"")=0,"",IFERROR(INDEX('[1]公式予選（TT）BGr-結果表・グリッド用（貼付）'!$A:$Z,MATCH($B42,'[1]公式予選（TT）BGr-結果表・グリッド用（貼付）'!$A:$A,0),MATCH("team",'[1]公式予選（TT）BGr-結果表・グリッド用（貼付）'!$1:$1,0)),""))</f>
        <v>RT熊+AshマルシンHSC</v>
      </c>
      <c r="D44" s="41"/>
      <c r="E44" s="40"/>
      <c r="F44" s="39"/>
      <c r="G44" s="19"/>
      <c r="H44" s="40" t="str">
        <f>IFERROR(IF(INDEX('[1]公式予選（TT）BGr-結果表・グリッド用（貼付）'!$A:$Z,MATCH($G42,'[1]公式予選（TT）BGr-結果表・グリッド用（貼付）'!$A:$A,0),MATCH("team",'[1]公式予選（TT）BGr-結果表・グリッド用（貼付）'!$1:$1,0))=0,"",INDEX('[1]公式予選（TT）BGr-結果表・グリッド用（貼付）'!$A:$Z,MATCH($G42,'[1]公式予選（TT）BGr-結果表・グリッド用（貼付）'!$A:$A,0),MATCH("team",'[1]公式予選（TT）BGr-結果表・グリッド用（貼付）'!$1:$1,0))),"")</f>
        <v>ASH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31"/>
      <c r="L45" s="32"/>
      <c r="M45" s="2"/>
    </row>
    <row r="46" spans="1:15" ht="15" customHeight="1" x14ac:dyDescent="0.15">
      <c r="A46" s="2"/>
      <c r="B46" s="5">
        <f>IF(MAX('[1]公式予選（TT）BGr-結果表・グリッド用（貼付）'!A:A)&gt;G42,G42+1,"")</f>
        <v>17</v>
      </c>
      <c r="C46" s="30">
        <f>IFERROR(INDEX('[1]公式予選（TT）BGr-結果表・グリッド用（貼付）'!$A:$Z,MATCH($B46,'[1]公式予選（TT）BGr-結果表・グリッド用（貼付）'!$A:$A,0),MATCH("No.",'[1]公式予選（TT）BGr-結果表・グリッド用（貼付）'!$1:$1,0)),"")</f>
        <v>13</v>
      </c>
      <c r="D46" s="27" t="str">
        <f>IFERROR(INDEX('[1]公式予選（TT）BGr-結果表・グリッド用（貼付）'!$A:$Z,MATCH($B46,'[1]公式予選（TT）BGr-結果表・グリッド用（貼付）'!$A:$A,0),MATCH("名前",'[1]公式予選（TT）BGr-結果表・グリッド用（貼付）'!$1:$1,0)),"")</f>
        <v>松村 元晃</v>
      </c>
      <c r="E46" s="27"/>
      <c r="F46" s="29">
        <f>IF(IFERROR(INDEX('[1]公式予選（TT）BGr-結果表・グリッド用（貼付）'!$A:$Z,MATCH($B46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46,'[1]公式予選（TT）BGr-結果表・グリッド用（貼付）'!$A:$A,0),MATCH("BestLap",'[1]公式予選（TT）BGr-結果表・グリッド用（貼付）'!$1:$1,0)),""))</f>
        <v>56.271000000000001</v>
      </c>
      <c r="G46" s="5">
        <f>IF(MAX('[1]公式予選（TT）BGr-結果表・グリッド用（貼付）'!$A:$A)&gt;B46,B46+1,"")</f>
        <v>18</v>
      </c>
      <c r="H46" s="30">
        <f>INDEX('[1]公式予選（TT）BGr-結果表・グリッド用（貼付）'!$A:$Z,MATCH($G46,'[1]公式予選（TT）BGr-結果表・グリッド用（貼付）'!$A:$A,0),MATCH("No.",'[1]公式予選（TT）BGr-結果表・グリッド用（貼付）'!$1:$1,0))</f>
        <v>68</v>
      </c>
      <c r="I46" s="27" t="str">
        <f>IFERROR(INDEX('[1]公式予選（TT）BGr-結果表・グリッド用（貼付）'!$A:$Z,MATCH($G46,'[1]公式予選（TT）BGr-結果表・グリッド用（貼付）'!$A:$A,0),MATCH("名前",'[1]公式予選（TT）BGr-結果表・グリッド用（貼付）'!$1:$1,0)),"")</f>
        <v>安藤 直仁</v>
      </c>
      <c r="J46" s="27"/>
      <c r="K46" s="29">
        <f>IFERROR(IF(INDEX('[1]公式予選（TT）BGr-結果表・グリッド用（貼付）'!$A:$Z,MATCH($G46,'[1]公式予選（TT）BGr-結果表・グリッド用（貼付）'!$A:$A,0),MATCH("BestLap",'[1]公式予選（TT）BGr-結果表・グリッド用（貼付）'!$1:$1,0))=0,"",INDEX('[1]公式予選（TT）BGr-結果表・グリッド用（貼付）'!$A:$Z,MATCH($G46,'[1]公式予選（TT）BGr-結果表・グリッド用（貼付）'!$A:$A,0),MATCH("BestLap",'[1]公式予選（TT）BGr-結果表・グリッド用（貼付）'!$1:$1,0))),"")</f>
        <v>56.283000000000001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BGr-結果表・グリッド用（貼付）'!$A:$Z,MATCH($B46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46,'[1]公式予選（TT）BGr-結果表・グリッド用（貼付）'!$A:$A,0),MATCH("クラス",'[1]公式予選（TT）BGr-結果表・グリッド用（貼付）'!$1:$1,0)),""))</f>
        <v>YAMAHA SUPER SS</v>
      </c>
      <c r="D47" s="33"/>
      <c r="E47" s="35"/>
      <c r="F47" s="32" t="str">
        <f>IF(IFERROR(INDEX('[1]公式予選（TT）BGr-結果表・グリッド用（貼付）'!$A:$Z,MATCH($B46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46,'[1]公式予選（TT）BGr-結果表・グリッド用（貼付）'!$A:$A,0),MATCH("Model/Engine",'[1]公式予選（TT）BGr-結果表・グリッド用（貼付）'!$1:$1,0)),""))</f>
        <v>コスミック/YAMAHA</v>
      </c>
      <c r="G47" s="19"/>
      <c r="H47" s="32" t="str">
        <f>IF(IFERROR(INDEX('[1]公式予選（TT）BGr-結果表・グリッド用（貼付）'!$A:$Z,MATCH($G46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46,'[1]公式予選（TT）BGr-結果表・グリッド用（貼付）'!$A:$A,0),MATCH("クラス",'[1]公式予選（TT）BGr-結果表・グリッド用（貼付）'!$1:$1,0)),""))</f>
        <v>YAMAHA SUPER SS</v>
      </c>
      <c r="I47" s="33"/>
      <c r="J47" s="35"/>
      <c r="K47" s="32" t="str">
        <f>IFERROR(IF(INDEX('[1]公式予選（TT）BGr-結果表・グリッド用（貼付）'!$A:$Z,MATCH($G46,'[1]公式予選（TT）BGr-結果表・グリッド用（貼付）'!$A:$A,0),MATCH("Model/Engine",'[1]公式予選（TT）BGr-結果表・グリッド用（貼付）'!$1:$1,0))=0,"",INDEX('[1]公式予選（TT）BGr-結果表・グリッド用（貼付）'!$A:$Z,MATCH($G46,'[1]公式予選（TT）BGr-結果表・グリッド用（貼付）'!$A:$A,0),MATCH("Model/Engine",'[1]公式予選（TT）BGr-結果表・グリッド用（貼付）'!$1:$1,0))),"")</f>
        <v>KOSMIC/YAMAHA</v>
      </c>
      <c r="L47" s="45"/>
      <c r="M47" s="2"/>
      <c r="O47" s="47"/>
    </row>
    <row r="48" spans="1:15" ht="9.9499999999999993" customHeight="1" x14ac:dyDescent="0.15">
      <c r="A48" s="2"/>
      <c r="B48" s="19"/>
      <c r="C48" s="40" t="str">
        <f>IF(IFERROR(INDEX('[1]公式予選（TT）BGr-結果表・グリッド用（貼付）'!$A:$Z,MATCH($B46,'[1]公式予選（TT）BGr-結果表・グリッド用（貼付）'!$A:$A,0),MATCH("team",'[1]公式予選（TT）BGr-結果表・グリッド用（貼付）'!$1:$1,0)),"")=0,"",IFERROR(INDEX('[1]公式予選（TT）BGr-結果表・グリッド用（貼付）'!$A:$Z,MATCH($B46,'[1]公式予選（TT）BGr-結果表・グリッド用（貼付）'!$A:$A,0),MATCH("team",'[1]公式予選（TT）BGr-結果表・グリッド用（貼付）'!$1:$1,0)),""))</f>
        <v>ハラダカートクラブwith上村工房</v>
      </c>
      <c r="D48" s="41"/>
      <c r="E48" s="40"/>
      <c r="F48" s="39"/>
      <c r="G48" s="19"/>
      <c r="H48" s="40" t="str">
        <f>IFERROR(IF(INDEX('[1]公式予選（TT）BGr-結果表・グリッド用（貼付）'!$A:$Z,MATCH($G46,'[1]公式予選（TT）BGr-結果表・グリッド用（貼付）'!$A:$A,0),MATCH("team",'[1]公式予選（TT）BGr-結果表・グリッド用（貼付）'!$1:$1,0))=0,"",INDEX('[1]公式予選（TT）BGr-結果表・グリッド用（貼付）'!$A:$Z,MATCH($G46,'[1]公式予選（TT）BGr-結果表・グリッド用（貼付）'!$A:$A,0),MATCH("team",'[1]公式予選（TT）BGr-結果表・グリッド用（貼付）'!$1:$1,0))),"")</f>
        <v>Gren Blue RT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31"/>
      <c r="L49" s="32"/>
      <c r="M49" s="2"/>
    </row>
    <row r="50" spans="1:13" ht="15" customHeight="1" x14ac:dyDescent="0.15">
      <c r="A50" s="2"/>
      <c r="B50" s="5">
        <f>IF(MAX('[1]公式予選（TT）BGr-結果表・グリッド用（貼付）'!A:A)&gt;G46,G46+1,"")</f>
        <v>19</v>
      </c>
      <c r="C50" s="30">
        <f>IFERROR(INDEX('[1]公式予選（TT）BGr-結果表・グリッド用（貼付）'!$A:$Z,MATCH($B50,'[1]公式予選（TT）BGr-結果表・グリッド用（貼付）'!$A:$A,0),MATCH("No.",'[1]公式予選（TT）BGr-結果表・グリッド用（貼付）'!$1:$1,0)),"")</f>
        <v>42</v>
      </c>
      <c r="D50" s="27" t="str">
        <f>IFERROR(INDEX('[1]公式予選（TT）BGr-結果表・グリッド用（貼付）'!$A:$Z,MATCH($B50,'[1]公式予選（TT）BGr-結果表・グリッド用（貼付）'!$A:$A,0),MATCH("名前",'[1]公式予選（TT）BGr-結果表・グリッド用（貼付）'!$1:$1,0)),"")</f>
        <v>藤本 吉勇</v>
      </c>
      <c r="E50" s="27"/>
      <c r="F50" s="29">
        <f>IF(IFERROR(INDEX('[1]公式予選（TT）BGr-結果表・グリッド用（貼付）'!$A:$Z,MATCH($B50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50,'[1]公式予選（TT）BGr-結果表・グリッド用（貼付）'!$A:$A,0),MATCH("BestLap",'[1]公式予選（TT）BGr-結果表・グリッド用（貼付）'!$1:$1,0)),""))</f>
        <v>56.308</v>
      </c>
      <c r="G50" s="5">
        <f>IF(MAX('[1]公式予選（TT）BGr-結果表・グリッド用（貼付）'!$A:$A)&gt;B50,B50+1,"")</f>
        <v>20</v>
      </c>
      <c r="H50" s="30">
        <f>INDEX('[1]公式予選（TT）BGr-結果表・グリッド用（貼付）'!$A:$Z,MATCH($G50,'[1]公式予選（TT）BGr-結果表・グリッド用（貼付）'!$A:$A,0),MATCH("No.",'[1]公式予選（TT）BGr-結果表・グリッド用（貼付）'!$1:$1,0))</f>
        <v>90</v>
      </c>
      <c r="I50" s="27" t="str">
        <f>IFERROR(INDEX('[1]公式予選（TT）BGr-結果表・グリッド用（貼付）'!$A:$Z,MATCH($G50,'[1]公式予選（TT）BGr-結果表・グリッド用（貼付）'!$A:$A,0),MATCH("名前",'[1]公式予選（TT）BGr-結果表・グリッド用（貼付）'!$1:$1,0)),"")</f>
        <v>竹中 敬之</v>
      </c>
      <c r="J50" s="27"/>
      <c r="K50" s="29">
        <f>IFERROR(IF(INDEX('[1]公式予選（TT）BGr-結果表・グリッド用（貼付）'!$A:$Z,MATCH($G50,'[1]公式予選（TT）BGr-結果表・グリッド用（貼付）'!$A:$A,0),MATCH("BestLap",'[1]公式予選（TT）BGr-結果表・グリッド用（貼付）'!$1:$1,0))=0,"",INDEX('[1]公式予選（TT）BGr-結果表・グリッド用（貼付）'!$A:$Z,MATCH($G50,'[1]公式予選（TT）BGr-結果表・グリッド用（貼付）'!$A:$A,0),MATCH("BestLap",'[1]公式予選（TT）BGr-結果表・グリッド用（貼付）'!$1:$1,0))),"")</f>
        <v>56.343000000000004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BGr-結果表・グリッド用（貼付）'!$A:$Z,MATCH($B50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50,'[1]公式予選（TT）BGr-結果表・グリッド用（貼付）'!$A:$A,0),MATCH("クラス",'[1]公式予選（TT）BGr-結果表・グリッド用（貼付）'!$1:$1,0)),""))</f>
        <v>YAMAHA SUPER SS</v>
      </c>
      <c r="D51" s="33"/>
      <c r="E51" s="35"/>
      <c r="F51" s="32" t="str">
        <f>IF(IFERROR(INDEX('[1]公式予選（TT）BGr-結果表・グリッド用（貼付）'!$A:$Z,MATCH($B50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50,'[1]公式予選（TT）BGr-結果表・グリッド用（貼付）'!$A:$A,0),MATCH("Model/Engine",'[1]公式予選（TT）BGr-結果表・グリッド用（貼付）'!$1:$1,0)),""))</f>
        <v>イントレピット/YAMAHA</v>
      </c>
      <c r="G51" s="19"/>
      <c r="H51" s="32" t="str">
        <f>IF(IFERROR(INDEX('[1]公式予選（TT）BGr-結果表・グリッド用（貼付）'!$A:$Z,MATCH($G50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50,'[1]公式予選（TT）BGr-結果表・グリッド用（貼付）'!$A:$A,0),MATCH("クラス",'[1]公式予選（TT）BGr-結果表・グリッド用（貼付）'!$1:$1,0)),""))</f>
        <v>YAMAHA SUPER SS</v>
      </c>
      <c r="I51" s="33"/>
      <c r="J51" s="35"/>
      <c r="K51" s="32" t="str">
        <f>IFERROR(IF(INDEX('[1]公式予選（TT）BGr-結果表・グリッド用（貼付）'!$A:$Z,MATCH($G50,'[1]公式予選（TT）BGr-結果表・グリッド用（貼付）'!$A:$A,0),MATCH("Model/Engine",'[1]公式予選（TT）BGr-結果表・グリッド用（貼付）'!$1:$1,0))=0,"",INDEX('[1]公式予選（TT）BGr-結果表・グリッド用（貼付）'!$A:$Z,MATCH($G50,'[1]公式予選（TT）BGr-結果表・グリッド用（貼付）'!$A:$A,0),MATCH("Model/Engine",'[1]公式予選（TT）BGr-結果表・グリッド用（貼付）'!$1:$1,0))),"")</f>
        <v>マッハワン/YAMAHA</v>
      </c>
      <c r="L51" s="45"/>
      <c r="M51" s="2"/>
    </row>
    <row r="52" spans="1:13" ht="9.9499999999999993" customHeight="1" x14ac:dyDescent="0.15">
      <c r="A52" s="2"/>
      <c r="B52" s="19"/>
      <c r="C52" s="40" t="str">
        <f>IF(IFERROR(INDEX('[1]公式予選（TT）BGr-結果表・グリッド用（貼付）'!$A:$Z,MATCH($B50,'[1]公式予選（TT）BGr-結果表・グリッド用（貼付）'!$A:$A,0),MATCH("team",'[1]公式予選（TT）BGr-結果表・グリッド用（貼付）'!$1:$1,0)),"")=0,"",IFERROR(INDEX('[1]公式予選（TT）BGr-結果表・グリッド用（貼付）'!$A:$Z,MATCH($B50,'[1]公式予選（TT）BGr-結果表・グリッド用（貼付）'!$A:$A,0),MATCH("team",'[1]公式予選（TT）BGr-結果表・グリッド用（貼付）'!$1:$1,0)),""))</f>
        <v>どんぐりwith HIGUCHI RT</v>
      </c>
      <c r="D52" s="41"/>
      <c r="E52" s="40"/>
      <c r="F52" s="39"/>
      <c r="G52" s="19"/>
      <c r="H52" s="40" t="str">
        <f>IFERROR(IF(INDEX('[1]公式予選（TT）BGr-結果表・グリッド用（貼付）'!$A:$Z,MATCH($G50,'[1]公式予選（TT）BGr-結果表・グリッド用（貼付）'!$A:$A,0),MATCH("team",'[1]公式予選（TT）BGr-結果表・グリッド用（貼付）'!$1:$1,0))=0,"",INDEX('[1]公式予選（TT）BGr-結果表・グリッド用（貼付）'!$A:$Z,MATCH($G50,'[1]公式予選（TT）BGr-結果表・グリッド用（貼付）'!$A:$A,0),MATCH("team",'[1]公式予選（TT）BGr-結果表・グリッド用（貼付）'!$1:$1,0))),"")</f>
        <v>サーティーズレーシング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31"/>
      <c r="L53" s="32"/>
      <c r="M53" s="2"/>
    </row>
    <row r="54" spans="1:13" ht="15" customHeight="1" x14ac:dyDescent="0.15">
      <c r="A54" s="2"/>
      <c r="B54" s="5">
        <f>IF(MAX('[1]公式予選（TT）BGr-結果表・グリッド用（貼付）'!A:A)&gt;G50,G50+1,"")</f>
        <v>21</v>
      </c>
      <c r="C54" s="30">
        <f>IFERROR(INDEX('[1]公式予選（TT）BGr-結果表・グリッド用（貼付）'!$A:$Z,MATCH($B54,'[1]公式予選（TT）BGr-結果表・グリッド用（貼付）'!$A:$A,0),MATCH("No.",'[1]公式予選（TT）BGr-結果表・グリッド用（貼付）'!$1:$1,0)),"")</f>
        <v>23</v>
      </c>
      <c r="D54" s="27" t="str">
        <f>IFERROR(INDEX('[1]公式予選（TT）BGr-結果表・グリッド用（貼付）'!$A:$Z,MATCH($B54,'[1]公式予選（TT）BGr-結果表・グリッド用（貼付）'!$A:$A,0),MATCH("名前",'[1]公式予選（TT）BGr-結果表・グリッド用（貼付）'!$1:$1,0)),"")</f>
        <v>藤岡 伸英</v>
      </c>
      <c r="E54" s="27"/>
      <c r="F54" s="29">
        <f>IF(IFERROR(INDEX('[1]公式予選（TT）BGr-結果表・グリッド用（貼付）'!$A:$Z,MATCH($B54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54,'[1]公式予選（TT）BGr-結果表・グリッド用（貼付）'!$A:$A,0),MATCH("BestLap",'[1]公式予選（TT）BGr-結果表・グリッド用（貼付）'!$1:$1,0)),""))</f>
        <v>56.4</v>
      </c>
      <c r="G54" s="5">
        <f>IF(MAX('[1]公式予選（TT）BGr-結果表・グリッド用（貼付）'!$A:$A)&gt;B54,B54+1,"")</f>
        <v>22</v>
      </c>
      <c r="H54" s="30">
        <f>INDEX('[1]公式予選（TT）BGr-結果表・グリッド用（貼付）'!$A:$Z,MATCH($G54,'[1]公式予選（TT）BGr-結果表・グリッド用（貼付）'!$A:$A,0),MATCH("No.",'[1]公式予選（TT）BGr-結果表・グリッド用（貼付）'!$1:$1,0))</f>
        <v>55</v>
      </c>
      <c r="I54" s="27" t="str">
        <f>IFERROR(INDEX('[1]公式予選（TT）BGr-結果表・グリッド用（貼付）'!$A:$Z,MATCH($G54,'[1]公式予選（TT）BGr-結果表・グリッド用（貼付）'!$A:$A,0),MATCH("名前",'[1]公式予選（TT）BGr-結果表・グリッド用（貼付）'!$1:$1,0)),"")</f>
        <v>渡部 洋己</v>
      </c>
      <c r="J54" s="27"/>
      <c r="K54" s="29">
        <f>IFERROR(IF(INDEX('[1]公式予選（TT）BGr-結果表・グリッド用（貼付）'!$A:$Z,MATCH($G54,'[1]公式予選（TT）BGr-結果表・グリッド用（貼付）'!$A:$A,0),MATCH("BestLap",'[1]公式予選（TT）BGr-結果表・グリッド用（貼付）'!$1:$1,0))=0,"",INDEX('[1]公式予選（TT）BGr-結果表・グリッド用（貼付）'!$A:$Z,MATCH($G54,'[1]公式予選（TT）BGr-結果表・グリッド用（貼付）'!$A:$A,0),MATCH("BestLap",'[1]公式予選（TT）BGr-結果表・グリッド用（貼付）'!$1:$1,0))),"")</f>
        <v>56.401000000000003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BGr-結果表・グリッド用（貼付）'!$A:$Z,MATCH($B54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54,'[1]公式予選（TT）BGr-結果表・グリッド用（貼付）'!$A:$A,0),MATCH("クラス",'[1]公式予選（TT）BGr-結果表・グリッド用（貼付）'!$1:$1,0)),""))</f>
        <v>YAMAHA SUPER SS</v>
      </c>
      <c r="D55" s="33"/>
      <c r="E55" s="35"/>
      <c r="F55" s="32" t="str">
        <f>IF(IFERROR(INDEX('[1]公式予選（TT）BGr-結果表・グリッド用（貼付）'!$A:$Z,MATCH($B54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54,'[1]公式予選（TT）BGr-結果表・グリッド用（貼付）'!$A:$A,0),MATCH("Model/Engine",'[1]公式予選（TT）BGr-結果表・グリッド用（貼付）'!$1:$1,0)),""))</f>
        <v>Mach1/YAMAHA</v>
      </c>
      <c r="G55" s="19"/>
      <c r="H55" s="32" t="str">
        <f>IF(IFERROR(INDEX('[1]公式予選（TT）BGr-結果表・グリッド用（貼付）'!$A:$Z,MATCH($G54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54,'[1]公式予選（TT）BGr-結果表・グリッド用（貼付）'!$A:$A,0),MATCH("クラス",'[1]公式予選（TT）BGr-結果表・グリッド用（貼付）'!$1:$1,0)),""))</f>
        <v>YAMAHA SUPER SS</v>
      </c>
      <c r="I55" s="33"/>
      <c r="J55" s="35"/>
      <c r="K55" s="32" t="str">
        <f>IFERROR(IF(INDEX('[1]公式予選（TT）BGr-結果表・グリッド用（貼付）'!$A:$Z,MATCH($G54,'[1]公式予選（TT）BGr-結果表・グリッド用（貼付）'!$A:$A,0),MATCH("Model/Engine",'[1]公式予選（TT）BGr-結果表・グリッド用（貼付）'!$1:$1,0))=0,"",INDEX('[1]公式予選（TT）BGr-結果表・グリッド用（貼付）'!$A:$Z,MATCH($G54,'[1]公式予選（TT）BGr-結果表・グリッド用（貼付）'!$A:$A,0),MATCH("Model/Engine",'[1]公式予選（TT）BGr-結果表・グリッド用（貼付）'!$1:$1,0))),"")</f>
        <v>TONYKART/YAMAHA</v>
      </c>
      <c r="L55" s="45"/>
      <c r="M55" s="2"/>
    </row>
    <row r="56" spans="1:13" ht="9.9499999999999993" customHeight="1" x14ac:dyDescent="0.15">
      <c r="A56" s="2"/>
      <c r="B56" s="19"/>
      <c r="C56" s="40" t="str">
        <f>IF(IFERROR(INDEX('[1]公式予選（TT）BGr-結果表・グリッド用（貼付）'!$A:$Z,MATCH($B54,'[1]公式予選（TT）BGr-結果表・グリッド用（貼付）'!$A:$A,0),MATCH("team",'[1]公式予選（TT）BGr-結果表・グリッド用（貼付）'!$1:$1,0)),"")=0,"",IFERROR(INDEX('[1]公式予選（TT）BGr-結果表・グリッド用（貼付）'!$A:$Z,MATCH($B54,'[1]公式予選（TT）BGr-結果表・グリッド用（貼付）'!$A:$A,0),MATCH("team",'[1]公式予選（TT）BGr-結果表・グリッド用（貼付）'!$1:$1,0)),""))</f>
        <v>EHRE motor sport</v>
      </c>
      <c r="D56" s="41"/>
      <c r="E56" s="40"/>
      <c r="F56" s="39"/>
      <c r="G56" s="19"/>
      <c r="H56" s="40" t="str">
        <f>IFERROR(IF(INDEX('[1]公式予選（TT）BGr-結果表・グリッド用（貼付）'!$A:$Z,MATCH($G54,'[1]公式予選（TT）BGr-結果表・グリッド用（貼付）'!$A:$A,0),MATCH("team",'[1]公式予選（TT）BGr-結果表・グリッド用（貼付）'!$1:$1,0))=0,"",INDEX('[1]公式予選（TT）BGr-結果表・グリッド用（貼付）'!$A:$Z,MATCH($G54,'[1]公式予選（TT）BGr-結果表・グリッド用（貼付）'!$A:$A,0),MATCH("team",'[1]公式予選（TT）BGr-結果表・グリッド用（貼付）'!$1:$1,0))),"")</f>
        <v>Ash a.k.a. マリリン農園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31"/>
      <c r="L57" s="32"/>
      <c r="M57" s="2"/>
    </row>
    <row r="58" spans="1:13" ht="15" customHeight="1" x14ac:dyDescent="0.15">
      <c r="A58" s="2"/>
      <c r="B58" s="5">
        <f>IF(MAX('[1]公式予選（TT）BGr-結果表・グリッド用（貼付）'!A:A)&gt;G54,G54+1,"")</f>
        <v>23</v>
      </c>
      <c r="C58" s="30">
        <f>IFERROR(INDEX('[1]公式予選（TT）BGr-結果表・グリッド用（貼付）'!$A:$Z,MATCH($B58,'[1]公式予選（TT）BGr-結果表・グリッド用（貼付）'!$A:$A,0),MATCH("No.",'[1]公式予選（TT）BGr-結果表・グリッド用（貼付）'!$1:$1,0)),"")</f>
        <v>35</v>
      </c>
      <c r="D58" s="27" t="str">
        <f>IFERROR(INDEX('[1]公式予選（TT）BGr-結果表・グリッド用（貼付）'!$A:$Z,MATCH($B58,'[1]公式予選（TT）BGr-結果表・グリッド用（貼付）'!$A:$A,0),MATCH("名前",'[1]公式予選（TT）BGr-結果表・グリッド用（貼付）'!$1:$1,0)),"")</f>
        <v>勝股 康太</v>
      </c>
      <c r="E58" s="27"/>
      <c r="F58" s="29">
        <f>IF(IFERROR(INDEX('[1]公式予選（TT）BGr-結果表・グリッド用（貼付）'!$A:$Z,MATCH($B58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58,'[1]公式予選（TT）BGr-結果表・グリッド用（貼付）'!$A:$A,0),MATCH("BestLap",'[1]公式予選（TT）BGr-結果表・グリッド用（貼付）'!$1:$1,0)),""))</f>
        <v>56.411999999999999</v>
      </c>
      <c r="G58" s="5">
        <f>IF(MAX('[1]公式予選（TT）BGr-結果表・グリッド用（貼付）'!$A:$A)&gt;B58,B58+1,"")</f>
        <v>24</v>
      </c>
      <c r="H58" s="30">
        <f>INDEX('[1]公式予選（TT）BGr-結果表・グリッド用（貼付）'!$A:$Z,MATCH($G58,'[1]公式予選（TT）BGr-結果表・グリッド用（貼付）'!$A:$A,0),MATCH("No.",'[1]公式予選（TT）BGr-結果表・グリッド用（貼付）'!$1:$1,0))</f>
        <v>27</v>
      </c>
      <c r="I58" s="27" t="str">
        <f>IFERROR(INDEX('[1]公式予選（TT）BGr-結果表・グリッド用（貼付）'!$A:$Z,MATCH($G58,'[1]公式予選（TT）BGr-結果表・グリッド用（貼付）'!$A:$A,0),MATCH("名前",'[1]公式予選（TT）BGr-結果表・グリッド用（貼付）'!$1:$1,0)),"")</f>
        <v>大川 浩</v>
      </c>
      <c r="J58" s="27"/>
      <c r="K58" s="29">
        <f>IFERROR(IF(INDEX('[1]公式予選（TT）BGr-結果表・グリッド用（貼付）'!$A:$Z,MATCH($G58,'[1]公式予選（TT）BGr-結果表・グリッド用（貼付）'!$A:$A,0),MATCH("BestLap",'[1]公式予選（TT）BGr-結果表・グリッド用（貼付）'!$1:$1,0))=0,"",INDEX('[1]公式予選（TT）BGr-結果表・グリッド用（貼付）'!$A:$Z,MATCH($G58,'[1]公式予選（TT）BGr-結果表・グリッド用（貼付）'!$A:$A,0),MATCH("BestLap",'[1]公式予選（TT）BGr-結果表・グリッド用（貼付）'!$1:$1,0))),"")</f>
        <v>56.454000000000001</v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BGr-結果表・グリッド用（貼付）'!$A:$Z,MATCH($B58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58,'[1]公式予選（TT）BGr-結果表・グリッド用（貼付）'!$A:$A,0),MATCH("クラス",'[1]公式予選（TT）BGr-結果表・グリッド用（貼付）'!$1:$1,0)),""))</f>
        <v>YAMAHA SUPER SS</v>
      </c>
      <c r="D59" s="33"/>
      <c r="E59" s="35"/>
      <c r="F59" s="32" t="str">
        <f>IF(IFERROR(INDEX('[1]公式予選（TT）BGr-結果表・グリッド用（貼付）'!$A:$Z,MATCH($B58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58,'[1]公式予選（TT）BGr-結果表・グリッド用（貼付）'!$A:$A,0),MATCH("Model/Engine",'[1]公式予選（TT）BGr-結果表・グリッド用（貼付）'!$1:$1,0)),""))</f>
        <v>INTREPID/YAMAHA</v>
      </c>
      <c r="G59" s="19"/>
      <c r="H59" s="32" t="str">
        <f>IF(IFERROR(INDEX('[1]公式予選（TT）BGr-結果表・グリッド用（貼付）'!$A:$Z,MATCH($G58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58,'[1]公式予選（TT）BGr-結果表・グリッド用（貼付）'!$A:$A,0),MATCH("クラス",'[1]公式予選（TT）BGr-結果表・グリッド用（貼付）'!$1:$1,0)),""))</f>
        <v>YAMAHA SUPER SS</v>
      </c>
      <c r="I59" s="33"/>
      <c r="J59" s="35"/>
      <c r="K59" s="32" t="str">
        <f>IFERROR(IF(INDEX('[1]公式予選（TT）BGr-結果表・グリッド用（貼付）'!$A:$Z,MATCH($G58,'[1]公式予選（TT）BGr-結果表・グリッド用（貼付）'!$A:$A,0),MATCH("Model/Engine",'[1]公式予選（TT）BGr-結果表・グリッド用（貼付）'!$1:$1,0))=0,"",INDEX('[1]公式予選（TT）BGr-結果表・グリッド用（貼付）'!$A:$Z,MATCH($G58,'[1]公式予選（TT）BGr-結果表・グリッド用（貼付）'!$A:$A,0),MATCH("Model/Engine",'[1]公式予選（TT）BGr-結果表・グリッド用（貼付）'!$1:$1,0))),"")</f>
        <v>'08KOSMIC/YAMAHA</v>
      </c>
      <c r="L59" s="45"/>
      <c r="M59" s="2"/>
    </row>
    <row r="60" spans="1:13" ht="9.9499999999999993" customHeight="1" x14ac:dyDescent="0.15">
      <c r="A60" s="2"/>
      <c r="B60" s="19"/>
      <c r="C60" s="40" t="str">
        <f>IF(IFERROR(INDEX('[1]公式予選（TT）BGr-結果表・グリッド用（貼付）'!$A:$Z,MATCH($B58,'[1]公式予選（TT）BGr-結果表・グリッド用（貼付）'!$A:$A,0),MATCH("team",'[1]公式予選（TT）BGr-結果表・グリッド用（貼付）'!$1:$1,0)),"")=0,"",IFERROR(INDEX('[1]公式予選（TT）BGr-結果表・グリッド用（貼付）'!$A:$Z,MATCH($B58,'[1]公式予選（TT）BGr-結果表・グリッド用（貼付）'!$A:$A,0),MATCH("team",'[1]公式予選（TT）BGr-結果表・グリッド用（貼付）'!$1:$1,0)),""))</f>
        <v>WELLSTONE KC</v>
      </c>
      <c r="D60" s="41"/>
      <c r="E60" s="40"/>
      <c r="F60" s="39"/>
      <c r="G60" s="19"/>
      <c r="H60" s="40" t="str">
        <f>IFERROR(IF(INDEX('[1]公式予選（TT）BGr-結果表・グリッド用（貼付）'!$A:$Z,MATCH($G58,'[1]公式予選（TT）BGr-結果表・グリッド用（貼付）'!$A:$A,0),MATCH("team",'[1]公式予選（TT）BGr-結果表・グリッド用（貼付）'!$1:$1,0))=0,"",INDEX('[1]公式予選（TT）BGr-結果表・グリッド用（貼付）'!$A:$Z,MATCH($G58,'[1]公式予選（TT）BGr-結果表・グリッド用（貼付）'!$A:$A,0),MATCH("team",'[1]公式予選（TT）BGr-結果表・グリッド用（貼付）'!$1:$1,0))),"")</f>
        <v>ハラダカートクラブ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31"/>
      <c r="L61" s="32"/>
      <c r="M61" s="2"/>
    </row>
    <row r="62" spans="1:13" ht="15" customHeight="1" x14ac:dyDescent="0.15">
      <c r="A62" s="2"/>
      <c r="B62" s="5">
        <f>IF(MAX('[1]公式予選（TT）BGr-結果表・グリッド用（貼付）'!A:A)&gt;G58,G58+1,"")</f>
        <v>25</v>
      </c>
      <c r="C62" s="30">
        <f>IFERROR(INDEX('[1]公式予選（TT）BGr-結果表・グリッド用（貼付）'!$A:$Z,MATCH($B62,'[1]公式予選（TT）BGr-結果表・グリッド用（貼付）'!$A:$A,0),MATCH("No.",'[1]公式予選（TT）BGr-結果表・グリッド用（貼付）'!$1:$1,0)),"")</f>
        <v>22</v>
      </c>
      <c r="D62" s="27" t="str">
        <f>IFERROR(INDEX('[1]公式予選（TT）BGr-結果表・グリッド用（貼付）'!$A:$Z,MATCH($B62,'[1]公式予選（TT）BGr-結果表・グリッド用（貼付）'!$A:$A,0),MATCH("名前",'[1]公式予選（TT）BGr-結果表・グリッド用（貼付）'!$1:$1,0)),"")</f>
        <v>清川 善文</v>
      </c>
      <c r="E62" s="27"/>
      <c r="F62" s="29">
        <f>IF(IFERROR(INDEX('[1]公式予選（TT）BGr-結果表・グリッド用（貼付）'!$A:$Z,MATCH($B62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62,'[1]公式予選（TT）BGr-結果表・グリッド用（貼付）'!$A:$A,0),MATCH("BestLap",'[1]公式予選（TT）BGr-結果表・グリッド用（貼付）'!$1:$1,0)),""))</f>
        <v>56.465000000000003</v>
      </c>
      <c r="G62" s="5">
        <f>IF(MAX('[1]公式予選（TT）BGr-結果表・グリッド用（貼付）'!$A:$A)&gt;B62,B62+1,"")</f>
        <v>26</v>
      </c>
      <c r="H62" s="30">
        <f>INDEX('[1]公式予選（TT）BGr-結果表・グリッド用（貼付）'!$A:$Z,MATCH($G62,'[1]公式予選（TT）BGr-結果表・グリッド用（貼付）'!$A:$A,0),MATCH("No.",'[1]公式予選（TT）BGr-結果表・グリッド用（貼付）'!$1:$1,0))</f>
        <v>24</v>
      </c>
      <c r="I62" s="27" t="str">
        <f>IFERROR(INDEX('[1]公式予選（TT）BGr-結果表・グリッド用（貼付）'!$A:$Z,MATCH($G62,'[1]公式予選（TT）BGr-結果表・グリッド用（貼付）'!$A:$A,0),MATCH("名前",'[1]公式予選（TT）BGr-結果表・グリッド用（貼付）'!$1:$1,0)),"")</f>
        <v>湯浅 真司</v>
      </c>
      <c r="J62" s="27"/>
      <c r="K62" s="29">
        <f>IFERROR(IF(INDEX('[1]公式予選（TT）BGr-結果表・グリッド用（貼付）'!$A:$Z,MATCH($G62,'[1]公式予選（TT）BGr-結果表・グリッド用（貼付）'!$A:$A,0),MATCH("BestLap",'[1]公式予選（TT）BGr-結果表・グリッド用（貼付）'!$1:$1,0))=0,"",INDEX('[1]公式予選（TT）BGr-結果表・グリッド用（貼付）'!$A:$Z,MATCH($G62,'[1]公式予選（TT）BGr-結果表・グリッド用（貼付）'!$A:$A,0),MATCH("BestLap",'[1]公式予選（TT）BGr-結果表・グリッド用（貼付）'!$1:$1,0))),"")</f>
        <v>56.537999999999997</v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BGr-結果表・グリッド用（貼付）'!$A:$Z,MATCH($B62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62,'[1]公式予選（TT）BGr-結果表・グリッド用（貼付）'!$A:$A,0),MATCH("クラス",'[1]公式予選（TT）BGr-結果表・グリッド用（貼付）'!$1:$1,0)),""))</f>
        <v>YAMAHA SUPER SS</v>
      </c>
      <c r="D63" s="33"/>
      <c r="E63" s="35"/>
      <c r="F63" s="32" t="str">
        <f>IF(IFERROR(INDEX('[1]公式予選（TT）BGr-結果表・グリッド用（貼付）'!$A:$Z,MATCH($B62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62,'[1]公式予選（TT）BGr-結果表・グリッド用（貼付）'!$A:$A,0),MATCH("Model/Engine",'[1]公式予選（TT）BGr-結果表・グリッド用（貼付）'!$1:$1,0)),""))</f>
        <v>ＦＡ/YAMAHA</v>
      </c>
      <c r="G63" s="19"/>
      <c r="H63" s="32" t="str">
        <f>IF(IFERROR(INDEX('[1]公式予選（TT）BGr-結果表・グリッド用（貼付）'!$A:$Z,MATCH($G62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62,'[1]公式予選（TT）BGr-結果表・グリッド用（貼付）'!$A:$A,0),MATCH("クラス",'[1]公式予選（TT）BGr-結果表・グリッド用（貼付）'!$1:$1,0)),""))</f>
        <v>YAMAHA SUPER SS</v>
      </c>
      <c r="I63" s="33"/>
      <c r="J63" s="35"/>
      <c r="K63" s="32" t="str">
        <f>IFERROR(IF(INDEX('[1]公式予選（TT）BGr-結果表・グリッド用（貼付）'!$A:$Z,MATCH($G62,'[1]公式予選（TT）BGr-結果表・グリッド用（貼付）'!$A:$A,0),MATCH("Model/Engine",'[1]公式予選（TT）BGr-結果表・グリッド用（貼付）'!$1:$1,0))=0,"",INDEX('[1]公式予選（TT）BGr-結果表・グリッド用（貼付）'!$A:$Z,MATCH($G62,'[1]公式予選（TT）BGr-結果表・グリッド用（貼付）'!$A:$A,0),MATCH("Model/Engine",'[1]公式予選（TT）BGr-結果表・グリッド用（貼付）'!$1:$1,0))),"")</f>
        <v>TONY KART/YAMAHA</v>
      </c>
      <c r="L63" s="45"/>
      <c r="M63" s="2"/>
    </row>
    <row r="64" spans="1:13" ht="9.9499999999999993" customHeight="1" x14ac:dyDescent="0.15">
      <c r="A64" s="2"/>
      <c r="B64" s="19"/>
      <c r="C64" s="40" t="str">
        <f>IF(IFERROR(INDEX('[1]公式予選（TT）BGr-結果表・グリッド用（貼付）'!$A:$Z,MATCH($B62,'[1]公式予選（TT）BGr-結果表・グリッド用（貼付）'!$A:$A,0),MATCH("team",'[1]公式予選（TT）BGr-結果表・グリッド用（貼付）'!$1:$1,0)),"")=0,"",IFERROR(INDEX('[1]公式予選（TT）BGr-結果表・グリッド用（貼付）'!$A:$Z,MATCH($B62,'[1]公式予選（TT）BGr-結果表・グリッド用（貼付）'!$A:$A,0),MATCH("team",'[1]公式予選（TT）BGr-結果表・グリッド用（貼付）'!$1:$1,0)),""))</f>
        <v>クリーンリバーMS with ＨＫＣ</v>
      </c>
      <c r="D64" s="41"/>
      <c r="E64" s="40"/>
      <c r="F64" s="39"/>
      <c r="G64" s="19"/>
      <c r="H64" s="40" t="str">
        <f>IFERROR(IF(INDEX('[1]公式予選（TT）BGr-結果表・グリッド用（貼付）'!$A:$Z,MATCH($G62,'[1]公式予選（TT）BGr-結果表・グリッド用（貼付）'!$A:$A,0),MATCH("team",'[1]公式予選（TT）BGr-結果表・グリッド用（貼付）'!$1:$1,0))=0,"",INDEX('[1]公式予選（TT）BGr-結果表・グリッド用（貼付）'!$A:$Z,MATCH($G62,'[1]公式予選（TT）BGr-結果表・グリッド用（貼付）'!$A:$A,0),MATCH("team",'[1]公式予選（TT）BGr-結果表・グリッド用（貼付）'!$1:$1,0))),"")</f>
        <v>RT.HISTRY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31"/>
      <c r="L65" s="32"/>
      <c r="M65" s="2"/>
    </row>
    <row r="66" spans="1:13" ht="15" customHeight="1" x14ac:dyDescent="0.15">
      <c r="A66" s="2"/>
      <c r="B66" s="5">
        <f>IF(MAX('[1]公式予選（TT）BGr-結果表・グリッド用（貼付）'!A:A)&gt;G62,G62+1,"")</f>
        <v>27</v>
      </c>
      <c r="C66" s="30">
        <f>IFERROR(INDEX('[1]公式予選（TT）BGr-結果表・グリッド用（貼付）'!$A:$Z,MATCH($B66,'[1]公式予選（TT）BGr-結果表・グリッド用（貼付）'!$A:$A,0),MATCH("No.",'[1]公式予選（TT）BGr-結果表・グリッド用（貼付）'!$1:$1,0)),"")</f>
        <v>99</v>
      </c>
      <c r="D66" s="27" t="str">
        <f>IFERROR(INDEX('[1]公式予選（TT）BGr-結果表・グリッド用（貼付）'!$A:$Z,MATCH($B66,'[1]公式予選（TT）BGr-結果表・グリッド用（貼付）'!$A:$A,0),MATCH("名前",'[1]公式予選（TT）BGr-結果表・グリッド用（貼付）'!$1:$1,0)),"")</f>
        <v>近藤 雄一朗</v>
      </c>
      <c r="E66" s="27"/>
      <c r="F66" s="29">
        <f>IF(IFERROR(INDEX('[1]公式予選（TT）BGr-結果表・グリッド用（貼付）'!$A:$Z,MATCH($B66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66,'[1]公式予選（TT）BGr-結果表・グリッド用（貼付）'!$A:$A,0),MATCH("BestLap",'[1]公式予選（TT）BGr-結果表・グリッド用（貼付）'!$1:$1,0)),""))</f>
        <v>56.545999999999999</v>
      </c>
      <c r="G66" s="5">
        <f>IF(MAX('[1]公式予選（TT）BGr-結果表・グリッド用（貼付）'!$A:$A)&gt;B66,B66+1,"")</f>
        <v>28</v>
      </c>
      <c r="H66" s="30">
        <f>INDEX('[1]公式予選（TT）BGr-結果表・グリッド用（貼付）'!$A:$Z,MATCH($G66,'[1]公式予選（TT）BGr-結果表・グリッド用（貼付）'!$A:$A,0),MATCH("No.",'[1]公式予選（TT）BGr-結果表・グリッド用（貼付）'!$1:$1,0))</f>
        <v>26</v>
      </c>
      <c r="I66" s="27" t="str">
        <f>IFERROR(INDEX('[1]公式予選（TT）BGr-結果表・グリッド用（貼付）'!$A:$Z,MATCH($G66,'[1]公式予選（TT）BGr-結果表・グリッド用（貼付）'!$A:$A,0),MATCH("名前",'[1]公式予選（TT）BGr-結果表・グリッド用（貼付）'!$1:$1,0)),"")</f>
        <v>橋本 協一</v>
      </c>
      <c r="J66" s="27"/>
      <c r="K66" s="29">
        <f>IFERROR(IF(INDEX('[1]公式予選（TT）BGr-結果表・グリッド用（貼付）'!$A:$Z,MATCH($G66,'[1]公式予選（TT）BGr-結果表・グリッド用（貼付）'!$A:$A,0),MATCH("BestLap",'[1]公式予選（TT）BGr-結果表・グリッド用（貼付）'!$1:$1,0))=0,"",INDEX('[1]公式予選（TT）BGr-結果表・グリッド用（貼付）'!$A:$Z,MATCH($G66,'[1]公式予選（TT）BGr-結果表・グリッド用（貼付）'!$A:$A,0),MATCH("BestLap",'[1]公式予選（TT）BGr-結果表・グリッド用（貼付）'!$1:$1,0))),"")</f>
        <v>56.716000000000001</v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BGr-結果表・グリッド用（貼付）'!$A:$Z,MATCH($B66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66,'[1]公式予選（TT）BGr-結果表・グリッド用（貼付）'!$A:$A,0),MATCH("クラス",'[1]公式予選（TT）BGr-結果表・グリッド用（貼付）'!$1:$1,0)),""))</f>
        <v>YAMAHA SUPER SS</v>
      </c>
      <c r="D67" s="33"/>
      <c r="E67" s="35"/>
      <c r="F67" s="32" t="str">
        <f>IF(IFERROR(INDEX('[1]公式予選（TT）BGr-結果表・グリッド用（貼付）'!$A:$Z,MATCH($B66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66,'[1]公式予選（TT）BGr-結果表・グリッド用（貼付）'!$A:$A,0),MATCH("Model/Engine",'[1]公式予選（TT）BGr-結果表・グリッド用（貼付）'!$1:$1,0)),""))</f>
        <v>ドラゴコルセ/YAMAHA</v>
      </c>
      <c r="G67" s="19"/>
      <c r="H67" s="32" t="str">
        <f>IF(IFERROR(INDEX('[1]公式予選（TT）BGr-結果表・グリッド用（貼付）'!$A:$Z,MATCH($G66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66,'[1]公式予選（TT）BGr-結果表・グリッド用（貼付）'!$A:$A,0),MATCH("クラス",'[1]公式予選（TT）BGr-結果表・グリッド用（貼付）'!$1:$1,0)),""))</f>
        <v>YAMAHA SUPER SS</v>
      </c>
      <c r="I67" s="33"/>
      <c r="J67" s="35"/>
      <c r="K67" s="32" t="str">
        <f>IFERROR(IF(INDEX('[1]公式予選（TT）BGr-結果表・グリッド用（貼付）'!$A:$Z,MATCH($G66,'[1]公式予選（TT）BGr-結果表・グリッド用（貼付）'!$A:$A,0),MATCH("Model/Engine",'[1]公式予選（TT）BGr-結果表・グリッド用（貼付）'!$1:$1,0))=0,"",INDEX('[1]公式予選（TT）BGr-結果表・グリッド用（貼付）'!$A:$Z,MATCH($G66,'[1]公式予選（TT）BGr-結果表・グリッド用（貼付）'!$A:$A,0),MATCH("Model/Engine",'[1]公式予選（TT）BGr-結果表・グリッド用（貼付）'!$1:$1,0))),"")</f>
        <v>TECNO/YAMAHA</v>
      </c>
      <c r="L67" s="45"/>
      <c r="M67" s="2"/>
    </row>
    <row r="68" spans="1:13" ht="9.9499999999999993" customHeight="1" x14ac:dyDescent="0.15">
      <c r="A68" s="2"/>
      <c r="B68" s="19"/>
      <c r="C68" s="40" t="str">
        <f>IF(IFERROR(INDEX('[1]公式予選（TT）BGr-結果表・グリッド用（貼付）'!$A:$Z,MATCH($B66,'[1]公式予選（TT）BGr-結果表・グリッド用（貼付）'!$A:$A,0),MATCH("team",'[1]公式予選（TT）BGr-結果表・グリッド用（貼付）'!$1:$1,0)),"")=0,"",IFERROR(INDEX('[1]公式予選（TT）BGr-結果表・グリッド用（貼付）'!$A:$Z,MATCH($B66,'[1]公式予選（TT）BGr-結果表・グリッド用（貼付）'!$A:$A,0),MATCH("team",'[1]公式予選（TT）BGr-結果表・グリッド用（貼付）'!$1:$1,0)),""))</f>
        <v>モアコラージュTQS</v>
      </c>
      <c r="D68" s="41"/>
      <c r="E68" s="40"/>
      <c r="F68" s="39"/>
      <c r="G68" s="19"/>
      <c r="H68" s="40" t="str">
        <f>IFERROR(IF(INDEX('[1]公式予選（TT）BGr-結果表・グリッド用（貼付）'!$A:$Z,MATCH($G66,'[1]公式予選（TT）BGr-結果表・グリッド用（貼付）'!$A:$A,0),MATCH("team",'[1]公式予選（TT）BGr-結果表・グリッド用（貼付）'!$1:$1,0))=0,"",INDEX('[1]公式予選（TT）BGr-結果表・グリッド用（貼付）'!$A:$Z,MATCH($G66,'[1]公式予選（TT）BGr-結果表・グリッド用（貼付）'!$A:$A,0),MATCH("team",'[1]公式予選（TT）BGr-結果表・グリッド用（貼付）'!$1:$1,0))),"")</f>
        <v>サーティーズレーシング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31"/>
      <c r="L69" s="32"/>
      <c r="M69" s="2"/>
    </row>
    <row r="70" spans="1:13" ht="15" customHeight="1" x14ac:dyDescent="0.15">
      <c r="A70" s="2"/>
      <c r="B70" s="5">
        <f>IF(MAX('[1]公式予選（TT）BGr-結果表・グリッド用（貼付）'!A:A)&gt;G66,G66+1,"")</f>
        <v>29</v>
      </c>
      <c r="C70" s="30">
        <f>IFERROR(INDEX('[1]公式予選（TT）BGr-結果表・グリッド用（貼付）'!$A:$Z,MATCH($B70,'[1]公式予選（TT）BGr-結果表・グリッド用（貼付）'!$A:$A,0),MATCH("No.",'[1]公式予選（TT）BGr-結果表・グリッド用（貼付）'!$1:$1,0)),"")</f>
        <v>61</v>
      </c>
      <c r="D70" s="27" t="str">
        <f>IFERROR(INDEX('[1]公式予選（TT）BGr-結果表・グリッド用（貼付）'!$A:$Z,MATCH($B70,'[1]公式予選（TT）BGr-結果表・グリッド用（貼付）'!$A:$A,0),MATCH("名前",'[1]公式予選（TT）BGr-結果表・グリッド用（貼付）'!$1:$1,0)),"")</f>
        <v>曽我部 崇</v>
      </c>
      <c r="E70" s="27"/>
      <c r="F70" s="29">
        <f>IF(IFERROR(INDEX('[1]公式予選（TT）BGr-結果表・グリッド用（貼付）'!$A:$Z,MATCH($B70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70,'[1]公式予選（TT）BGr-結果表・グリッド用（貼付）'!$A:$A,0),MATCH("BestLap",'[1]公式予選（TT）BGr-結果表・グリッド用（貼付）'!$1:$1,0)),""))</f>
        <v>56.771000000000001</v>
      </c>
      <c r="G70" s="5">
        <f>IF(MAX('[1]公式予選（TT）BGr-結果表・グリッド用（貼付）'!$A:$A)&gt;B70,B70+1,"")</f>
        <v>30</v>
      </c>
      <c r="H70" s="30">
        <f>INDEX('[1]公式予選（TT）BGr-結果表・グリッド用（貼付）'!$A:$Z,MATCH($G70,'[1]公式予選（TT）BGr-結果表・グリッド用（貼付）'!$A:$A,0),MATCH("No.",'[1]公式予選（TT）BGr-結果表・グリッド用（貼付）'!$1:$1,0))</f>
        <v>56</v>
      </c>
      <c r="I70" s="27" t="str">
        <f>IFERROR(INDEX('[1]公式予選（TT）BGr-結果表・グリッド用（貼付）'!$A:$Z,MATCH($G70,'[1]公式予選（TT）BGr-結果表・グリッド用（貼付）'!$A:$A,0),MATCH("名前",'[1]公式予選（TT）BGr-結果表・グリッド用（貼付）'!$1:$1,0)),"")</f>
        <v>米倉 隆幸</v>
      </c>
      <c r="J70" s="27"/>
      <c r="K70" s="29">
        <f>IFERROR(IF(INDEX('[1]公式予選（TT）BGr-結果表・グリッド用（貼付）'!$A:$Z,MATCH($G70,'[1]公式予選（TT）BGr-結果表・グリッド用（貼付）'!$A:$A,0),MATCH("BestLap",'[1]公式予選（TT）BGr-結果表・グリッド用（貼付）'!$1:$1,0))=0,"",INDEX('[1]公式予選（TT）BGr-結果表・グリッド用（貼付）'!$A:$Z,MATCH($G70,'[1]公式予選（TT）BGr-結果表・グリッド用（貼付）'!$A:$A,0),MATCH("BestLap",'[1]公式予選（TT）BGr-結果表・グリッド用（貼付）'!$1:$1,0))),"")</f>
        <v>57.335000000000001</v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BGr-結果表・グリッド用（貼付）'!$A:$Z,MATCH($B70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70,'[1]公式予選（TT）BGr-結果表・グリッド用（貼付）'!$A:$A,0),MATCH("クラス",'[1]公式予選（TT）BGr-結果表・グリッド用（貼付）'!$1:$1,0)),""))</f>
        <v>YAMAHA SUPER SS</v>
      </c>
      <c r="D71" s="33"/>
      <c r="E71" s="35"/>
      <c r="F71" s="32" t="str">
        <f>IF(IFERROR(INDEX('[1]公式予選（TT）BGr-結果表・グリッド用（貼付）'!$A:$Z,MATCH($B70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70,'[1]公式予選（TT）BGr-結果表・グリッド用（貼付）'!$A:$A,0),MATCH("Model/Engine",'[1]公式予選（TT）BGr-結果表・グリッド用（貼付）'!$1:$1,0)),""))</f>
        <v>MACH1/YAMAHA</v>
      </c>
      <c r="G71" s="19"/>
      <c r="H71" s="32" t="str">
        <f>IF(IFERROR(INDEX('[1]公式予選（TT）BGr-結果表・グリッド用（貼付）'!$A:$Z,MATCH($G70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70,'[1]公式予選（TT）BGr-結果表・グリッド用（貼付）'!$A:$A,0),MATCH("クラス",'[1]公式予選（TT）BGr-結果表・グリッド用（貼付）'!$1:$1,0)),""))</f>
        <v>YAMAHA SUPER SS</v>
      </c>
      <c r="I71" s="33"/>
      <c r="J71" s="35"/>
      <c r="K71" s="32" t="str">
        <f>IFERROR(IF(INDEX('[1]公式予選（TT）BGr-結果表・グリッド用（貼付）'!$A:$Z,MATCH($G70,'[1]公式予選（TT）BGr-結果表・グリッド用（貼付）'!$A:$A,0),MATCH("Model/Engine",'[1]公式予選（TT）BGr-結果表・グリッド用（貼付）'!$1:$1,0))=0,"",INDEX('[1]公式予選（TT）BGr-結果表・グリッド用（貼付）'!$A:$Z,MATCH($G70,'[1]公式予選（TT）BGr-結果表・グリッド用（貼付）'!$A:$A,0),MATCH("Model/Engine",'[1]公式予選（TT）BGr-結果表・グリッド用（貼付）'!$1:$1,0))),"")</f>
        <v>TONY KART/YAMAHA</v>
      </c>
      <c r="L71" s="45"/>
      <c r="M71" s="2"/>
    </row>
    <row r="72" spans="1:13" ht="9.9499999999999993" customHeight="1" x14ac:dyDescent="0.15">
      <c r="A72" s="2"/>
      <c r="B72" s="19"/>
      <c r="C72" s="40" t="str">
        <f>IF(IFERROR(INDEX('[1]公式予選（TT）BGr-結果表・グリッド用（貼付）'!$A:$Z,MATCH($B70,'[1]公式予選（TT）BGr-結果表・グリッド用（貼付）'!$A:$A,0),MATCH("team",'[1]公式予選（TT）BGr-結果表・グリッド用（貼付）'!$1:$1,0)),"")=0,"",IFERROR(INDEX('[1]公式予選（TT）BGr-結果表・グリッド用（貼付）'!$A:$Z,MATCH($B70,'[1]公式予選（TT）BGr-結果表・グリッド用（貼付）'!$A:$A,0),MATCH("team",'[1]公式予選（TT）BGr-結果表・グリッド用（貼付）'!$1:$1,0)),""))</f>
        <v>F's CLUB</v>
      </c>
      <c r="D72" s="41"/>
      <c r="E72" s="40"/>
      <c r="F72" s="39"/>
      <c r="G72" s="19"/>
      <c r="H72" s="40" t="str">
        <f>IFERROR(IF(INDEX('[1]公式予選（TT）BGr-結果表・グリッド用（貼付）'!$A:$Z,MATCH($G70,'[1]公式予選（TT）BGr-結果表・グリッド用（貼付）'!$A:$A,0),MATCH("team",'[1]公式予選（TT）BGr-結果表・グリッド用（貼付）'!$1:$1,0))=0,"",INDEX('[1]公式予選（TT）BGr-結果表・グリッド用（貼付）'!$A:$Z,MATCH($G70,'[1]公式予選（TT）BGr-結果表・グリッド用（貼付）'!$A:$A,0),MATCH("team",'[1]公式予選（TT）BGr-結果表・グリッド用（貼付）'!$1:$1,0))),"")</f>
        <v>T-WEST-RS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31"/>
      <c r="L73" s="32"/>
      <c r="M73" s="2"/>
    </row>
    <row r="74" spans="1:13" ht="15" customHeight="1" x14ac:dyDescent="0.15">
      <c r="A74" s="2"/>
      <c r="B74" s="5">
        <f>IF(MAX('[1]公式予選（TT）BGr-結果表・グリッド用（貼付）'!A:A)&gt;G70,G70+1,"")</f>
        <v>31</v>
      </c>
      <c r="C74" s="30">
        <f>IFERROR(INDEX('[1]公式予選（TT）BGr-結果表・グリッド用（貼付）'!$A:$Z,MATCH($B74,'[1]公式予選（TT）BGr-結果表・グリッド用（貼付）'!$A:$A,0),MATCH("No.",'[1]公式予選（TT）BGr-結果表・グリッド用（貼付）'!$1:$1,0)),"")</f>
        <v>21</v>
      </c>
      <c r="D74" s="27" t="str">
        <f>IFERROR(INDEX('[1]公式予選（TT）BGr-結果表・グリッド用（貼付）'!$A:$Z,MATCH($B74,'[1]公式予選（TT）BGr-結果表・グリッド用（貼付）'!$A:$A,0),MATCH("名前",'[1]公式予選（TT）BGr-結果表・グリッド用（貼付）'!$1:$1,0)),"")</f>
        <v>秋山 辰男</v>
      </c>
      <c r="E74" s="27"/>
      <c r="F74" s="29"/>
      <c r="G74" s="5" t="str">
        <f>IF(MAX('[1]公式予選（TT）BGr-結果表・グリッド用（貼付）'!$A:$A)&gt;B74,B74+1,"")</f>
        <v/>
      </c>
      <c r="H74" s="30" t="e">
        <f>INDEX('[1]公式予選（TT）BGr-結果表・グリッド用（貼付）'!$A:$Z,MATCH($G74,'[1]公式予選（TT）BGr-結果表・グリッド用（貼付）'!$A:$A,0),MATCH("No.",'[1]公式予選（TT）BGr-結果表・グリッド用（貼付）'!$1:$1,0))</f>
        <v>#N/A</v>
      </c>
      <c r="I74" s="27" t="str">
        <f>IFERROR(INDEX('[1]公式予選（TT）BGr-結果表・グリッド用（貼付）'!$A:$Z,MATCH($G74,'[1]公式予選（TT）BGr-結果表・グリッド用（貼付）'!$A:$A,0),MATCH("名前",'[1]公式予選（TT）BGr-結果表・グリッド用（貼付）'!$1:$1,0)),"")</f>
        <v/>
      </c>
      <c r="J74" s="27"/>
      <c r="K74" s="29" t="str">
        <f>IFERROR(IF(INDEX('[1]公式予選（TT）BGr-結果表・グリッド用（貼付）'!$A:$Z,MATCH($G74,'[1]公式予選（TT）BGr-結果表・グリッド用（貼付）'!$A:$A,0),MATCH("BestLap",'[1]公式予選（TT）BGr-結果表・グリッド用（貼付）'!$1:$1,0))=0,"",INDEX('[1]公式予選（TT）BGr-結果表・グリッド用（貼付）'!$A:$Z,MATCH($G74,'[1]公式予選（TT）BGr-結果表・グリッド用（貼付）'!$A:$A,0),MATCH("BestLap",'[1]公式予選（TT）BGr-結果表・グリッド用（貼付）'!$1:$1,0))),""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BGr-結果表・グリッド用（貼付）'!$A:$Z,MATCH($B74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74,'[1]公式予選（TT）BGr-結果表・グリッド用（貼付）'!$A:$A,0),MATCH("クラス",'[1]公式予選（TT）BGr-結果表・グリッド用（貼付）'!$1:$1,0)),""))</f>
        <v>YAMAHA SUPER SS</v>
      </c>
      <c r="D75" s="33"/>
      <c r="E75" s="35"/>
      <c r="F75" s="32" t="str">
        <f>IF(IFERROR(INDEX('[1]公式予選（TT）BGr-結果表・グリッド用（貼付）'!$A:$Z,MATCH($B74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74,'[1]公式予選（TT）BGr-結果表・グリッド用（貼付）'!$A:$A,0),MATCH("Model/Engine",'[1]公式予選（TT）BGr-結果表・グリッド用（貼付）'!$1:$1,0)),""))</f>
        <v>GILLARD/YAMAHA</v>
      </c>
      <c r="G75" s="19"/>
      <c r="H75" s="32" t="str">
        <f>IF(IFERROR(INDEX('[1]公式予選（TT）BGr-結果表・グリッド用（貼付）'!$A:$Z,MATCH($G74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74,'[1]公式予選（TT）BGr-結果表・グリッド用（貼付）'!$A:$A,0),MATCH("クラス",'[1]公式予選（TT）BGr-結果表・グリッド用（貼付）'!$1:$1,0)),""))</f>
        <v/>
      </c>
      <c r="I75" s="33"/>
      <c r="J75" s="35"/>
      <c r="K75" s="32" t="str">
        <f>IFERROR(IF(INDEX('[1]公式予選（TT）BGr-結果表・グリッド用（貼付）'!$A:$Z,MATCH($G74,'[1]公式予選（TT）BGr-結果表・グリッド用（貼付）'!$A:$A,0),MATCH("Model/Engine",'[1]公式予選（TT）BGr-結果表・グリッド用（貼付）'!$1:$1,0))=0,"",INDEX('[1]公式予選（TT）BGr-結果表・グリッド用（貼付）'!$A:$Z,MATCH($G74,'[1]公式予選（TT）BGr-結果表・グリッド用（貼付）'!$A:$A,0),MATCH("Model/Engine",'[1]公式予選（TT）BGr-結果表・グリッド用（貼付）'!$1:$1,0))),"")</f>
        <v/>
      </c>
      <c r="L75" s="45"/>
      <c r="M75" s="2"/>
    </row>
    <row r="76" spans="1:13" ht="9.9499999999999993" customHeight="1" x14ac:dyDescent="0.15">
      <c r="A76" s="2"/>
      <c r="B76" s="19"/>
      <c r="C76" s="40" t="str">
        <f>IF(IFERROR(INDEX('[1]公式予選（TT）BGr-結果表・グリッド用（貼付）'!$A:$Z,MATCH($B74,'[1]公式予選（TT）BGr-結果表・グリッド用（貼付）'!$A:$A,0),MATCH("team",'[1]公式予選（TT）BGr-結果表・グリッド用（貼付）'!$1:$1,0)),"")=0,"",IFERROR(INDEX('[1]公式予選（TT）BGr-結果表・グリッド用（貼付）'!$A:$Z,MATCH($B74,'[1]公式予選（TT）BGr-結果表・グリッド用（貼付）'!$A:$A,0),MATCH("team",'[1]公式予選（TT）BGr-結果表・グリッド用（貼付）'!$1:$1,0)),""))</f>
        <v>Ash with jaja</v>
      </c>
      <c r="D76" s="41"/>
      <c r="E76" s="40"/>
      <c r="F76" s="39"/>
      <c r="G76" s="19"/>
      <c r="H76" s="40" t="str">
        <f>IFERROR(IF(INDEX('[1]公式予選（TT）BGr-結果表・グリッド用（貼付）'!$A:$Z,MATCH($G74,'[1]公式予選（TT）BGr-結果表・グリッド用（貼付）'!$A:$A,0),MATCH("team",'[1]公式予選（TT）BGr-結果表・グリッド用（貼付）'!$1:$1,0))=0,"",INDEX('[1]公式予選（TT）BGr-結果表・グリッド用（貼付）'!$A:$Z,MATCH($G74,'[1]公式予選（TT）BGr-結果表・グリッド用（貼付）'!$A:$A,0),MATCH("team",'[1]公式予選（TT）BGr-結果表・グリッド用（貼付）'!$1:$1,0))),""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31"/>
      <c r="L77" s="32"/>
      <c r="M77" s="2"/>
    </row>
    <row r="78" spans="1:13" ht="15" customHeight="1" x14ac:dyDescent="0.15">
      <c r="A78" s="2"/>
      <c r="B78" s="5" t="str">
        <f>IF(MAX('[1]公式予選（TT）BGr-結果表・グリッド用（貼付）'!A:A)&gt;G74,G74+1,"")</f>
        <v/>
      </c>
      <c r="C78" s="30" t="str">
        <f>IFERROR(INDEX('[1]公式予選（TT）BGr-結果表・グリッド用（貼付）'!$A:$Z,MATCH($B78,'[1]公式予選（TT）BGr-結果表・グリッド用（貼付）'!$A:$A,0),MATCH("No.",'[1]公式予選（TT）BGr-結果表・グリッド用（貼付）'!$1:$1,0)),"")</f>
        <v/>
      </c>
      <c r="D78" s="27" t="str">
        <f>IFERROR(INDEX('[1]公式予選（TT）BGr-結果表・グリッド用（貼付）'!$A:$Z,MATCH($B78,'[1]公式予選（TT）BGr-結果表・グリッド用（貼付）'!$A:$A,0),MATCH("名前",'[1]公式予選（TT）BGr-結果表・グリッド用（貼付）'!$1:$1,0)),"")</f>
        <v/>
      </c>
      <c r="E78" s="27"/>
      <c r="F78" s="29" t="str">
        <f>IF(IFERROR(INDEX('[1]公式予選（TT）BGr-結果表・グリッド用（貼付）'!$A:$Z,MATCH($B78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78,'[1]公式予選（TT）BGr-結果表・グリッド用（貼付）'!$A:$A,0),MATCH("BestLap",'[1]公式予選（TT）BGr-結果表・グリッド用（貼付）'!$1:$1,0)),""))</f>
        <v/>
      </c>
      <c r="G78" s="5" t="str">
        <f>IF(MAX('[1]公式予選（TT）BGr-結果表・グリッド用（貼付）'!$A:$A)&gt;B78,B78+1,"")</f>
        <v/>
      </c>
      <c r="H78" s="30" t="e">
        <f>INDEX('[1]公式予選（TT）BGr-結果表・グリッド用（貼付）'!$A:$Z,MATCH($G78,'[1]公式予選（TT）BGr-結果表・グリッド用（貼付）'!$A:$A,0),MATCH("No.",'[1]公式予選（TT）BGr-結果表・グリッド用（貼付）'!$1:$1,0))</f>
        <v>#N/A</v>
      </c>
      <c r="I78" s="27" t="str">
        <f>IFERROR(INDEX('[1]公式予選（TT）BGr-結果表・グリッド用（貼付）'!$A:$Z,MATCH($G78,'[1]公式予選（TT）BGr-結果表・グリッド用（貼付）'!$A:$A,0),MATCH("名前",'[1]公式予選（TT）BGr-結果表・グリッド用（貼付）'!$1:$1,0)),"")</f>
        <v/>
      </c>
      <c r="J78" s="27"/>
      <c r="K78" s="29" t="str">
        <f>IFERROR(IF(INDEX('[1]公式予選（TT）BGr-結果表・グリッド用（貼付）'!$A:$Z,MATCH($G78,'[1]公式予選（TT）BGr-結果表・グリッド用（貼付）'!$A:$A,0),MATCH("BestLap",'[1]公式予選（TT）BGr-結果表・グリッド用（貼付）'!$1:$1,0))=0,"",INDEX('[1]公式予選（TT）BGr-結果表・グリッド用（貼付）'!$A:$Z,MATCH($G78,'[1]公式予選（TT）BGr-結果表・グリッド用（貼付）'!$A:$A,0),MATCH("BestLap",'[1]公式予選（TT）BGr-結果表・グリッド用（貼付）'!$1:$1,0))),""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BGr-結果表・グリッド用（貼付）'!$A:$Z,MATCH($B78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78,'[1]公式予選（TT）BGr-結果表・グリッド用（貼付）'!$A:$A,0),MATCH("クラス",'[1]公式予選（TT）BGr-結果表・グリッド用（貼付）'!$1:$1,0)),""))</f>
        <v/>
      </c>
      <c r="D79" s="33"/>
      <c r="E79" s="35"/>
      <c r="F79" s="32" t="str">
        <f>IF(IFERROR(INDEX('[1]公式予選（TT）BGr-結果表・グリッド用（貼付）'!$A:$Z,MATCH($B78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78,'[1]公式予選（TT）BGr-結果表・グリッド用（貼付）'!$A:$A,0),MATCH("Model/Engine",'[1]公式予選（TT）BGr-結果表・グリッド用（貼付）'!$1:$1,0)),""))</f>
        <v/>
      </c>
      <c r="G79" s="19"/>
      <c r="H79" s="32" t="str">
        <f>IF(IFERROR(INDEX('[1]公式予選（TT）BGr-結果表・グリッド用（貼付）'!$A:$Z,MATCH($G78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78,'[1]公式予選（TT）BGr-結果表・グリッド用（貼付）'!$A:$A,0),MATCH("クラス",'[1]公式予選（TT）BGr-結果表・グリッド用（貼付）'!$1:$1,0)),""))</f>
        <v/>
      </c>
      <c r="I79" s="33"/>
      <c r="J79" s="35"/>
      <c r="K79" s="32" t="str">
        <f>IFERROR(IF(INDEX('[1]公式予選（TT）BGr-結果表・グリッド用（貼付）'!$A:$Z,MATCH($G78,'[1]公式予選（TT）BGr-結果表・グリッド用（貼付）'!$A:$A,0),MATCH("Model/Engine",'[1]公式予選（TT）BGr-結果表・グリッド用（貼付）'!$1:$1,0))=0,"",INDEX('[1]公式予選（TT）BGr-結果表・グリッド用（貼付）'!$A:$Z,MATCH($G78,'[1]公式予選（TT）BGr-結果表・グリッド用（貼付）'!$A:$A,0),MATCH("Model/Engine",'[1]公式予選（TT）BGr-結果表・グリッド用（貼付）'!$1:$1,0))),"")</f>
        <v/>
      </c>
      <c r="L79" s="45"/>
      <c r="M79" s="2"/>
    </row>
    <row r="80" spans="1:13" ht="9.9499999999999993" customHeight="1" x14ac:dyDescent="0.15">
      <c r="A80" s="2"/>
      <c r="B80" s="19"/>
      <c r="C80" s="40" t="str">
        <f>IF(IFERROR(INDEX('[1]公式予選（TT）BGr-結果表・グリッド用（貼付）'!$A:$Z,MATCH($B78,'[1]公式予選（TT）BGr-結果表・グリッド用（貼付）'!$A:$A,0),MATCH("team",'[1]公式予選（TT）BGr-結果表・グリッド用（貼付）'!$1:$1,0)),"")=0,"",IFERROR(INDEX('[1]公式予選（TT）BGr-結果表・グリッド用（貼付）'!$A:$Z,MATCH($B78,'[1]公式予選（TT）BGr-結果表・グリッド用（貼付）'!$A:$A,0),MATCH("team",'[1]公式予選（TT）BGr-結果表・グリッド用（貼付）'!$1:$1,0)),""))</f>
        <v/>
      </c>
      <c r="D80" s="41"/>
      <c r="E80" s="40"/>
      <c r="F80" s="39"/>
      <c r="G80" s="19"/>
      <c r="H80" s="40" t="str">
        <f>IFERROR(IF(INDEX('[1]公式予選（TT）BGr-結果表・グリッド用（貼付）'!$A:$Z,MATCH($G78,'[1]公式予選（TT）BGr-結果表・グリッド用（貼付）'!$A:$A,0),MATCH("team",'[1]公式予選（TT）BGr-結果表・グリッド用（貼付）'!$1:$1,0))=0,"",INDEX('[1]公式予選（TT）BGr-結果表・グリッド用（貼付）'!$A:$Z,MATCH($G78,'[1]公式予選（TT）BGr-結果表・グリッド用（貼付）'!$A:$A,0),MATCH("team",'[1]公式予選（TT）BGr-結果表・グリッド用（貼付）'!$1:$1,0))),""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1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予選ヒートBGr-グリッド表（印刷）</vt:lpstr>
      <vt:lpstr>'予選ヒートBGr-グリッド表（印刷）'!Print_Area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2022-09-11T00:44:35Z</dcterms:created>
  <dcterms:modified xsi:type="dcterms:W3CDTF">2022-09-11T00:45:02Z</dcterms:modified>
</cp:coreProperties>
</file>