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-結果表（印刷）" sheetId="1" r:id="rId1"/>
  </sheets>
  <externalReferences>
    <externalReference r:id="rId2"/>
  </externalReferences>
  <definedNames>
    <definedName name="_xlnm.Print_Area" localSheetId="0">'公式予選（TT）-結果表（印刷）'!$A$1:$M$72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A14" i="1"/>
  <c r="A15" i="1" s="1"/>
  <c r="S13" i="1"/>
  <c r="P13" i="1"/>
  <c r="Q13" i="1" s="1"/>
  <c r="J13" i="1"/>
  <c r="H13" i="1"/>
  <c r="I13" i="1" s="1"/>
  <c r="F13" i="1"/>
  <c r="D13" i="1"/>
  <c r="B13" i="1"/>
  <c r="L13" i="1" s="1"/>
  <c r="I11" i="1"/>
  <c r="A9" i="1"/>
  <c r="A7" i="1"/>
  <c r="H6" i="1"/>
  <c r="R13" i="1" l="1"/>
  <c r="A16" i="1"/>
  <c r="S15" i="1"/>
  <c r="B15" i="1"/>
  <c r="E13" i="1"/>
  <c r="B14" i="1"/>
  <c r="H14" i="1" s="1"/>
  <c r="I14" i="1" s="1"/>
  <c r="S14" i="1"/>
  <c r="G13" i="1"/>
  <c r="B16" i="1" l="1"/>
  <c r="A17" i="1"/>
  <c r="S16" i="1"/>
  <c r="H16" i="1"/>
  <c r="I16" i="1" s="1"/>
  <c r="J15" i="1"/>
  <c r="F15" i="1"/>
  <c r="P15" i="1"/>
  <c r="Q15" i="1" s="1"/>
  <c r="R15" i="1" s="1"/>
  <c r="E15" i="1"/>
  <c r="L15" i="1"/>
  <c r="D15" i="1"/>
  <c r="K15" i="1"/>
  <c r="G15" i="1"/>
  <c r="H15" i="1"/>
  <c r="I15" i="1" s="1"/>
  <c r="P14" i="1"/>
  <c r="Q14" i="1" s="1"/>
  <c r="E14" i="1"/>
  <c r="L14" i="1"/>
  <c r="D14" i="1"/>
  <c r="K14" i="1"/>
  <c r="G14" i="1"/>
  <c r="J14" i="1"/>
  <c r="F14" i="1"/>
  <c r="R14" i="1" l="1"/>
  <c r="S17" i="1"/>
  <c r="H17" i="1"/>
  <c r="I17" i="1" s="1"/>
  <c r="B17" i="1"/>
  <c r="A18" i="1"/>
  <c r="K16" i="1"/>
  <c r="G16" i="1"/>
  <c r="J16" i="1"/>
  <c r="F16" i="1"/>
  <c r="P16" i="1"/>
  <c r="Q16" i="1" s="1"/>
  <c r="R16" i="1" s="1"/>
  <c r="E16" i="1"/>
  <c r="L16" i="1"/>
  <c r="D16" i="1"/>
  <c r="A19" i="1" l="1"/>
  <c r="S18" i="1"/>
  <c r="B18" i="1"/>
  <c r="L17" i="1"/>
  <c r="D17" i="1"/>
  <c r="K17" i="1"/>
  <c r="G17" i="1"/>
  <c r="J17" i="1"/>
  <c r="F17" i="1"/>
  <c r="P17" i="1"/>
  <c r="Q17" i="1" s="1"/>
  <c r="R17" i="1" s="1"/>
  <c r="E17" i="1"/>
  <c r="P18" i="1" l="1"/>
  <c r="Q18" i="1" s="1"/>
  <c r="R18" i="1" s="1"/>
  <c r="E18" i="1"/>
  <c r="L18" i="1"/>
  <c r="D18" i="1"/>
  <c r="K18" i="1"/>
  <c r="G18" i="1"/>
  <c r="J18" i="1"/>
  <c r="F18" i="1"/>
  <c r="H18" i="1"/>
  <c r="I18" i="1" s="1"/>
  <c r="A20" i="1"/>
  <c r="S19" i="1"/>
  <c r="H19" i="1"/>
  <c r="I19" i="1" s="1"/>
  <c r="B19" i="1"/>
  <c r="B20" i="1" l="1"/>
  <c r="A21" i="1"/>
  <c r="S20" i="1"/>
  <c r="H20" i="1"/>
  <c r="I20" i="1" s="1"/>
  <c r="J19" i="1"/>
  <c r="F19" i="1"/>
  <c r="P19" i="1"/>
  <c r="Q19" i="1" s="1"/>
  <c r="E19" i="1"/>
  <c r="L19" i="1"/>
  <c r="D19" i="1"/>
  <c r="K19" i="1"/>
  <c r="G19" i="1"/>
  <c r="R19" i="1" l="1"/>
  <c r="S21" i="1"/>
  <c r="H21" i="1"/>
  <c r="I21" i="1" s="1"/>
  <c r="B21" i="1"/>
  <c r="A22" i="1"/>
  <c r="K20" i="1"/>
  <c r="G20" i="1"/>
  <c r="J20" i="1"/>
  <c r="F20" i="1"/>
  <c r="P20" i="1"/>
  <c r="Q20" i="1" s="1"/>
  <c r="R20" i="1" s="1"/>
  <c r="E20" i="1"/>
  <c r="L20" i="1"/>
  <c r="D20" i="1"/>
  <c r="A23" i="1" l="1"/>
  <c r="S22" i="1"/>
  <c r="B22" i="1"/>
  <c r="L21" i="1"/>
  <c r="D21" i="1"/>
  <c r="K21" i="1"/>
  <c r="G21" i="1"/>
  <c r="J21" i="1"/>
  <c r="F21" i="1"/>
  <c r="P21" i="1"/>
  <c r="Q21" i="1" s="1"/>
  <c r="R21" i="1" s="1"/>
  <c r="E21" i="1"/>
  <c r="P22" i="1" l="1"/>
  <c r="Q22" i="1" s="1"/>
  <c r="R22" i="1" s="1"/>
  <c r="E22" i="1"/>
  <c r="L22" i="1"/>
  <c r="D22" i="1"/>
  <c r="K22" i="1"/>
  <c r="G22" i="1"/>
  <c r="J22" i="1"/>
  <c r="F22" i="1"/>
  <c r="H22" i="1"/>
  <c r="I22" i="1" s="1"/>
  <c r="A24" i="1"/>
  <c r="S23" i="1"/>
  <c r="B23" i="1"/>
  <c r="H23" i="1" s="1"/>
  <c r="I23" i="1" s="1"/>
  <c r="B24" i="1" l="1"/>
  <c r="A25" i="1"/>
  <c r="S24" i="1"/>
  <c r="H24" i="1"/>
  <c r="I24" i="1" s="1"/>
  <c r="J23" i="1"/>
  <c r="F23" i="1"/>
  <c r="P23" i="1"/>
  <c r="Q23" i="1" s="1"/>
  <c r="R23" i="1" s="1"/>
  <c r="E23" i="1"/>
  <c r="L23" i="1"/>
  <c r="D23" i="1"/>
  <c r="K23" i="1"/>
  <c r="G23" i="1"/>
  <c r="S25" i="1" l="1"/>
  <c r="B25" i="1"/>
  <c r="A26" i="1"/>
  <c r="K24" i="1"/>
  <c r="G24" i="1"/>
  <c r="J24" i="1"/>
  <c r="F24" i="1"/>
  <c r="P24" i="1"/>
  <c r="Q24" i="1" s="1"/>
  <c r="R24" i="1" s="1"/>
  <c r="E24" i="1"/>
  <c r="L24" i="1"/>
  <c r="D24" i="1"/>
  <c r="L25" i="1" l="1"/>
  <c r="D25" i="1"/>
  <c r="K25" i="1"/>
  <c r="G25" i="1"/>
  <c r="J25" i="1"/>
  <c r="F25" i="1"/>
  <c r="P25" i="1"/>
  <c r="Q25" i="1" s="1"/>
  <c r="R25" i="1" s="1"/>
  <c r="E25" i="1"/>
  <c r="A27" i="1"/>
  <c r="S26" i="1"/>
  <c r="B26" i="1"/>
  <c r="H26" i="1" s="1"/>
  <c r="I26" i="1" s="1"/>
  <c r="H25" i="1"/>
  <c r="I25" i="1" s="1"/>
  <c r="K26" i="1" l="1"/>
  <c r="J26" i="1"/>
  <c r="E26" i="1"/>
  <c r="D26" i="1"/>
  <c r="P26" i="1"/>
  <c r="Q26" i="1" s="1"/>
  <c r="R26" i="1" s="1"/>
  <c r="G26" i="1"/>
  <c r="L26" i="1"/>
  <c r="F26" i="1"/>
  <c r="S27" i="1"/>
  <c r="B27" i="1"/>
  <c r="A28" i="1"/>
  <c r="L27" i="1" l="1"/>
  <c r="D27" i="1"/>
  <c r="K27" i="1"/>
  <c r="G27" i="1"/>
  <c r="J27" i="1"/>
  <c r="F27" i="1"/>
  <c r="P27" i="1"/>
  <c r="Q27" i="1" s="1"/>
  <c r="R27" i="1" s="1"/>
  <c r="E27" i="1"/>
  <c r="A29" i="1"/>
  <c r="S28" i="1"/>
  <c r="B28" i="1"/>
  <c r="H28" i="1" s="1"/>
  <c r="I28" i="1" s="1"/>
  <c r="H27" i="1"/>
  <c r="I27" i="1" s="1"/>
  <c r="P28" i="1" l="1"/>
  <c r="Q28" i="1" s="1"/>
  <c r="R28" i="1" s="1"/>
  <c r="E28" i="1"/>
  <c r="L28" i="1"/>
  <c r="D28" i="1"/>
  <c r="K28" i="1"/>
  <c r="J28" i="1"/>
  <c r="G28" i="1"/>
  <c r="F28" i="1"/>
  <c r="A30" i="1"/>
  <c r="S29" i="1"/>
  <c r="B29" i="1"/>
  <c r="H29" i="1"/>
  <c r="I29" i="1" s="1"/>
  <c r="K29" i="1" l="1"/>
  <c r="J29" i="1"/>
  <c r="F29" i="1"/>
  <c r="P29" i="1"/>
  <c r="Q29" i="1" s="1"/>
  <c r="R29" i="1" s="1"/>
  <c r="E29" i="1"/>
  <c r="D29" i="1"/>
  <c r="L29" i="1"/>
  <c r="G29" i="1"/>
  <c r="S30" i="1"/>
  <c r="B30" i="1"/>
  <c r="A31" i="1"/>
  <c r="L30" i="1" l="1"/>
  <c r="D30" i="1"/>
  <c r="K30" i="1"/>
  <c r="G30" i="1"/>
  <c r="J30" i="1"/>
  <c r="F30" i="1"/>
  <c r="P30" i="1"/>
  <c r="Q30" i="1" s="1"/>
  <c r="R30" i="1" s="1"/>
  <c r="E30" i="1"/>
  <c r="H30" i="1"/>
  <c r="I30" i="1" s="1"/>
  <c r="A32" i="1"/>
  <c r="S31" i="1"/>
  <c r="H31" i="1"/>
  <c r="I31" i="1" s="1"/>
  <c r="B31" i="1"/>
  <c r="A33" i="1" l="1"/>
  <c r="S32" i="1"/>
  <c r="B32" i="1"/>
  <c r="H32" i="1" s="1"/>
  <c r="I32" i="1" s="1"/>
  <c r="P31" i="1"/>
  <c r="Q31" i="1" s="1"/>
  <c r="R31" i="1" s="1"/>
  <c r="E31" i="1"/>
  <c r="L31" i="1"/>
  <c r="D31" i="1"/>
  <c r="K31" i="1"/>
  <c r="G31" i="1"/>
  <c r="J31" i="1"/>
  <c r="F31" i="1"/>
  <c r="J32" i="1" l="1"/>
  <c r="F32" i="1"/>
  <c r="P32" i="1"/>
  <c r="Q32" i="1" s="1"/>
  <c r="R32" i="1" s="1"/>
  <c r="E32" i="1"/>
  <c r="L32" i="1"/>
  <c r="D32" i="1"/>
  <c r="K32" i="1"/>
  <c r="G32" i="1"/>
  <c r="B33" i="1"/>
  <c r="A34" i="1"/>
  <c r="S33" i="1"/>
  <c r="H33" i="1"/>
  <c r="I33" i="1" s="1"/>
  <c r="S34" i="1" l="1"/>
  <c r="H34" i="1"/>
  <c r="I34" i="1" s="1"/>
  <c r="B34" i="1"/>
  <c r="A35" i="1"/>
  <c r="K33" i="1"/>
  <c r="G33" i="1"/>
  <c r="J33" i="1"/>
  <c r="F33" i="1"/>
  <c r="P33" i="1"/>
  <c r="Q33" i="1" s="1"/>
  <c r="R33" i="1" s="1"/>
  <c r="E33" i="1"/>
  <c r="D33" i="1"/>
  <c r="L33" i="1"/>
  <c r="A36" i="1" l="1"/>
  <c r="S35" i="1"/>
  <c r="B35" i="1"/>
  <c r="L34" i="1"/>
  <c r="D34" i="1"/>
  <c r="K34" i="1"/>
  <c r="G34" i="1"/>
  <c r="J34" i="1"/>
  <c r="F34" i="1"/>
  <c r="E34" i="1"/>
  <c r="P34" i="1"/>
  <c r="Q34" i="1" s="1"/>
  <c r="R34" i="1" s="1"/>
  <c r="P35" i="1" l="1"/>
  <c r="Q35" i="1" s="1"/>
  <c r="R35" i="1" s="1"/>
  <c r="E35" i="1"/>
  <c r="L35" i="1"/>
  <c r="D35" i="1"/>
  <c r="K35" i="1"/>
  <c r="G35" i="1"/>
  <c r="F35" i="1"/>
  <c r="J35" i="1"/>
  <c r="H35" i="1"/>
  <c r="I35" i="1" s="1"/>
  <c r="A37" i="1"/>
  <c r="S36" i="1"/>
  <c r="H36" i="1"/>
  <c r="I36" i="1" s="1"/>
  <c r="B36" i="1"/>
  <c r="B37" i="1" l="1"/>
  <c r="H37" i="1" s="1"/>
  <c r="I37" i="1" s="1"/>
  <c r="A38" i="1"/>
  <c r="S37" i="1"/>
  <c r="J36" i="1"/>
  <c r="F36" i="1"/>
  <c r="P36" i="1"/>
  <c r="Q36" i="1" s="1"/>
  <c r="R36" i="1" s="1"/>
  <c r="E36" i="1"/>
  <c r="L36" i="1"/>
  <c r="D36" i="1"/>
  <c r="G36" i="1"/>
  <c r="K36" i="1"/>
  <c r="S38" i="1" l="1"/>
  <c r="H38" i="1"/>
  <c r="I38" i="1" s="1"/>
  <c r="B38" i="1"/>
  <c r="A39" i="1"/>
  <c r="K37" i="1"/>
  <c r="G37" i="1"/>
  <c r="J37" i="1"/>
  <c r="F37" i="1"/>
  <c r="P37" i="1"/>
  <c r="Q37" i="1" s="1"/>
  <c r="R37" i="1" s="1"/>
  <c r="E37" i="1"/>
  <c r="D37" i="1"/>
  <c r="L37" i="1"/>
  <c r="A40" i="1" l="1"/>
  <c r="S39" i="1"/>
  <c r="B39" i="1"/>
  <c r="L38" i="1"/>
  <c r="D38" i="1"/>
  <c r="K38" i="1"/>
  <c r="G38" i="1"/>
  <c r="J38" i="1"/>
  <c r="F38" i="1"/>
  <c r="E38" i="1"/>
  <c r="P38" i="1"/>
  <c r="Q38" i="1" s="1"/>
  <c r="R38" i="1" s="1"/>
  <c r="P39" i="1" l="1"/>
  <c r="Q39" i="1" s="1"/>
  <c r="R39" i="1" s="1"/>
  <c r="E39" i="1"/>
  <c r="L39" i="1"/>
  <c r="D39" i="1"/>
  <c r="K39" i="1"/>
  <c r="G39" i="1"/>
  <c r="J39" i="1"/>
  <c r="F39" i="1"/>
  <c r="H39" i="1"/>
  <c r="I39" i="1" s="1"/>
  <c r="A41" i="1"/>
  <c r="S40" i="1"/>
  <c r="B40" i="1"/>
  <c r="H40" i="1" s="1"/>
  <c r="I40" i="1" s="1"/>
  <c r="B41" i="1" l="1"/>
  <c r="H41" i="1" s="1"/>
  <c r="I41" i="1" s="1"/>
  <c r="A42" i="1"/>
  <c r="S41" i="1"/>
  <c r="J40" i="1"/>
  <c r="F40" i="1"/>
  <c r="P40" i="1"/>
  <c r="Q40" i="1" s="1"/>
  <c r="R40" i="1" s="1"/>
  <c r="E40" i="1"/>
  <c r="L40" i="1"/>
  <c r="D40" i="1"/>
  <c r="K40" i="1"/>
  <c r="G40" i="1"/>
  <c r="S42" i="1" l="1"/>
  <c r="B42" i="1"/>
  <c r="A43" i="1"/>
  <c r="K41" i="1"/>
  <c r="G41" i="1"/>
  <c r="J41" i="1"/>
  <c r="F41" i="1"/>
  <c r="P41" i="1"/>
  <c r="Q41" i="1" s="1"/>
  <c r="R41" i="1" s="1"/>
  <c r="E41" i="1"/>
  <c r="L41" i="1"/>
  <c r="D41" i="1"/>
  <c r="L42" i="1" l="1"/>
  <c r="D42" i="1"/>
  <c r="K42" i="1"/>
  <c r="G42" i="1"/>
  <c r="J42" i="1"/>
  <c r="F42" i="1"/>
  <c r="P42" i="1"/>
  <c r="Q42" i="1" s="1"/>
  <c r="R42" i="1" s="1"/>
  <c r="E42" i="1"/>
  <c r="A44" i="1"/>
  <c r="S43" i="1"/>
  <c r="B43" i="1"/>
  <c r="H43" i="1" s="1"/>
  <c r="I43" i="1" s="1"/>
  <c r="H42" i="1"/>
  <c r="I42" i="1" s="1"/>
  <c r="P43" i="1" l="1"/>
  <c r="Q43" i="1" s="1"/>
  <c r="R43" i="1" s="1"/>
  <c r="E43" i="1"/>
  <c r="L43" i="1"/>
  <c r="D43" i="1"/>
  <c r="K43" i="1"/>
  <c r="G43" i="1"/>
  <c r="J43" i="1"/>
  <c r="F43" i="1"/>
  <c r="A45" i="1"/>
  <c r="S44" i="1"/>
  <c r="B44" i="1"/>
  <c r="J44" i="1" l="1"/>
  <c r="F44" i="1"/>
  <c r="P44" i="1"/>
  <c r="Q44" i="1" s="1"/>
  <c r="R44" i="1" s="1"/>
  <c r="E44" i="1"/>
  <c r="L44" i="1"/>
  <c r="D44" i="1"/>
  <c r="K44" i="1"/>
  <c r="G44" i="1"/>
  <c r="H44" i="1"/>
  <c r="I44" i="1" s="1"/>
  <c r="B45" i="1"/>
  <c r="A46" i="1"/>
  <c r="S45" i="1"/>
  <c r="H45" i="1"/>
  <c r="I45" i="1" s="1"/>
  <c r="B46" i="1" l="1"/>
  <c r="K45" i="1"/>
  <c r="G45" i="1"/>
  <c r="J45" i="1"/>
  <c r="F45" i="1"/>
  <c r="P45" i="1"/>
  <c r="Q45" i="1" s="1"/>
  <c r="E45" i="1"/>
  <c r="L45" i="1"/>
  <c r="D45" i="1"/>
  <c r="R45" i="1" l="1"/>
  <c r="A53" i="1"/>
  <c r="L46" i="1"/>
  <c r="D46" i="1"/>
  <c r="K46" i="1"/>
  <c r="G46" i="1"/>
  <c r="J46" i="1"/>
  <c r="F46" i="1"/>
  <c r="E46" i="1"/>
  <c r="H46" i="1"/>
  <c r="I46" i="1" s="1"/>
  <c r="A49" i="1" s="1"/>
  <c r="B53" i="1" l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<sst xmlns="http://schemas.openxmlformats.org/spreadsheetml/2006/main" count="28" uniqueCount="26">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</sst>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0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62849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FS125-X30&#65289;202209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鈴鹿選手権シリーズ第6戦 ｶｰﾄﾚｰｽ IN SUZUKA</v>
          </cell>
        </row>
        <row r="4">
          <cell r="D4" t="str">
            <v>FS-125/X30</v>
          </cell>
        </row>
        <row r="18">
          <cell r="D18">
            <v>44815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BestLap</v>
          </cell>
          <cell r="F1" t="str">
            <v>In Lap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会員番号</v>
          </cell>
          <cell r="K1" t="str">
            <v>Team</v>
          </cell>
          <cell r="L1" t="str">
            <v>Model/Engine</v>
          </cell>
          <cell r="M1" t="str">
            <v>Tires</v>
          </cell>
          <cell r="N1" t="str">
            <v>コメント</v>
          </cell>
          <cell r="O1" t="str">
            <v>Sponsor</v>
          </cell>
          <cell r="P1" t="str">
            <v>ポンダー#</v>
          </cell>
          <cell r="Q1" t="str">
            <v>Make</v>
          </cell>
          <cell r="R1" t="str">
            <v>ベスト平均時速</v>
          </cell>
          <cell r="S1" t="str">
            <v>2nd Best</v>
          </cell>
          <cell r="T1" t="str">
            <v>Laps</v>
          </cell>
          <cell r="U1" t="str">
            <v>Total Time</v>
          </cell>
          <cell r="V1" t="str">
            <v>S1</v>
          </cell>
          <cell r="W1" t="str">
            <v>S2</v>
          </cell>
        </row>
        <row r="2">
          <cell r="A2">
            <v>1</v>
          </cell>
          <cell r="B2">
            <v>10</v>
          </cell>
          <cell r="C2" t="str">
            <v>北野 雄丈</v>
          </cell>
          <cell r="D2" t="str">
            <v>FS-125/X30</v>
          </cell>
          <cell r="E2">
            <v>49.716000000000001</v>
          </cell>
          <cell r="F2">
            <v>1</v>
          </cell>
          <cell r="I2">
            <v>0</v>
          </cell>
          <cell r="J2">
            <v>800001620100</v>
          </cell>
          <cell r="K2" t="str">
            <v>EHRE motorsport</v>
          </cell>
          <cell r="L2" t="str">
            <v>Crocpromotion/IAME</v>
          </cell>
          <cell r="M2" t="str">
            <v>BS</v>
          </cell>
          <cell r="P2">
            <v>620</v>
          </cell>
          <cell r="R2">
            <v>91.528000000000006</v>
          </cell>
          <cell r="S2">
            <v>49.838000000000001</v>
          </cell>
          <cell r="T2">
            <v>5</v>
          </cell>
          <cell r="U2">
            <v>3.3783333333333334E-3</v>
          </cell>
          <cell r="V2">
            <v>25.472000000000001</v>
          </cell>
        </row>
        <row r="3">
          <cell r="A3">
            <v>2</v>
          </cell>
          <cell r="B3">
            <v>19</v>
          </cell>
          <cell r="C3" t="str">
            <v>向畑 疾走</v>
          </cell>
          <cell r="D3" t="str">
            <v>FS-125/X30</v>
          </cell>
          <cell r="E3">
            <v>49.765999999999998</v>
          </cell>
          <cell r="F3">
            <v>3</v>
          </cell>
          <cell r="G3">
            <v>0.05</v>
          </cell>
          <cell r="H3">
            <v>0.05</v>
          </cell>
          <cell r="I3">
            <v>0</v>
          </cell>
          <cell r="J3">
            <v>789040081160</v>
          </cell>
          <cell r="K3" t="str">
            <v>KC　NAGAHARA</v>
          </cell>
          <cell r="L3" t="str">
            <v>CRG/IAME</v>
          </cell>
          <cell r="M3" t="str">
            <v>BS</v>
          </cell>
          <cell r="P3">
            <v>624</v>
          </cell>
          <cell r="R3">
            <v>91.436000000000007</v>
          </cell>
          <cell r="S3">
            <v>49.804000000000002</v>
          </cell>
          <cell r="T3">
            <v>6</v>
          </cell>
          <cell r="U3">
            <v>3.8084722222222222E-3</v>
          </cell>
          <cell r="V3">
            <v>26.067</v>
          </cell>
          <cell r="W3">
            <v>25.082000000000001</v>
          </cell>
        </row>
        <row r="4">
          <cell r="A4">
            <v>3</v>
          </cell>
          <cell r="B4">
            <v>1</v>
          </cell>
          <cell r="C4" t="str">
            <v>落合 蓮音</v>
          </cell>
          <cell r="D4" t="str">
            <v>FS-125/X30</v>
          </cell>
          <cell r="E4">
            <v>49.835999999999999</v>
          </cell>
          <cell r="F4">
            <v>3</v>
          </cell>
          <cell r="G4">
            <v>0.12</v>
          </cell>
          <cell r="H4">
            <v>7.0000000000000007E-2</v>
          </cell>
          <cell r="I4">
            <v>0</v>
          </cell>
          <cell r="J4">
            <v>826590910210</v>
          </cell>
          <cell r="K4" t="str">
            <v>Ash</v>
          </cell>
          <cell r="L4" t="str">
            <v>トニー/IAME</v>
          </cell>
          <cell r="M4" t="str">
            <v>BS</v>
          </cell>
          <cell r="P4">
            <v>3662123</v>
          </cell>
          <cell r="R4">
            <v>91.307000000000002</v>
          </cell>
          <cell r="S4">
            <v>49.924999999999997</v>
          </cell>
          <cell r="T4">
            <v>5</v>
          </cell>
          <cell r="U4">
            <v>3.2208101851851846E-3</v>
          </cell>
          <cell r="V4">
            <v>27.151</v>
          </cell>
        </row>
        <row r="5">
          <cell r="A5">
            <v>4</v>
          </cell>
          <cell r="B5">
            <v>21</v>
          </cell>
          <cell r="C5" t="str">
            <v>百瀬 翔</v>
          </cell>
          <cell r="D5" t="str">
            <v>FS-125/X30</v>
          </cell>
          <cell r="E5">
            <v>49.838000000000001</v>
          </cell>
          <cell r="F5">
            <v>2</v>
          </cell>
          <cell r="G5">
            <v>0.122</v>
          </cell>
          <cell r="H5">
            <v>2E-3</v>
          </cell>
          <cell r="I5">
            <v>0</v>
          </cell>
          <cell r="J5">
            <v>806766330730</v>
          </cell>
          <cell r="K5" t="str">
            <v>HRS　JAPAN</v>
          </cell>
          <cell r="L5" t="str">
            <v>LN/IAME</v>
          </cell>
          <cell r="M5" t="str">
            <v>BS</v>
          </cell>
          <cell r="P5">
            <v>4532474</v>
          </cell>
          <cell r="R5">
            <v>91.304000000000002</v>
          </cell>
          <cell r="S5">
            <v>49.874000000000002</v>
          </cell>
          <cell r="T5">
            <v>5</v>
          </cell>
          <cell r="U5">
            <v>3.4105439814814818E-3</v>
          </cell>
          <cell r="V5">
            <v>25.277000000000001</v>
          </cell>
        </row>
        <row r="6">
          <cell r="A6">
            <v>5</v>
          </cell>
          <cell r="B6">
            <v>31</v>
          </cell>
          <cell r="C6" t="str">
            <v>中井 陽斗</v>
          </cell>
          <cell r="D6" t="str">
            <v>FS-125/X30</v>
          </cell>
          <cell r="E6">
            <v>49.856999999999999</v>
          </cell>
          <cell r="F6">
            <v>3</v>
          </cell>
          <cell r="G6">
            <v>0.14099999999999999</v>
          </cell>
          <cell r="H6">
            <v>1.9E-2</v>
          </cell>
          <cell r="I6">
            <v>0</v>
          </cell>
          <cell r="J6">
            <v>811514620190</v>
          </cell>
          <cell r="K6" t="str">
            <v>TEAM　EMATY</v>
          </cell>
          <cell r="L6" t="str">
            <v>CL/IAME</v>
          </cell>
          <cell r="M6" t="str">
            <v>BS</v>
          </cell>
          <cell r="P6">
            <v>3099531</v>
          </cell>
          <cell r="R6">
            <v>91.269000000000005</v>
          </cell>
          <cell r="S6">
            <v>49.953000000000003</v>
          </cell>
          <cell r="T6">
            <v>4</v>
          </cell>
          <cell r="U6">
            <v>2.7779398148148147E-3</v>
          </cell>
          <cell r="V6">
            <v>25.478999999999999</v>
          </cell>
        </row>
        <row r="7">
          <cell r="A7">
            <v>6</v>
          </cell>
          <cell r="B7">
            <v>55</v>
          </cell>
          <cell r="C7" t="str">
            <v>箕浦 稜己</v>
          </cell>
          <cell r="D7" t="str">
            <v>FS-125/X30</v>
          </cell>
          <cell r="E7">
            <v>49.87</v>
          </cell>
          <cell r="F7">
            <v>1</v>
          </cell>
          <cell r="G7">
            <v>0.154</v>
          </cell>
          <cell r="H7">
            <v>1.2999999999999999E-2</v>
          </cell>
          <cell r="I7">
            <v>0</v>
          </cell>
          <cell r="J7">
            <v>812038030120</v>
          </cell>
          <cell r="K7" t="str">
            <v>トップラボ</v>
          </cell>
          <cell r="L7" t="str">
            <v>ビレル/IAME</v>
          </cell>
          <cell r="M7" t="str">
            <v>BS</v>
          </cell>
          <cell r="P7">
            <v>633</v>
          </cell>
          <cell r="R7">
            <v>91.245000000000005</v>
          </cell>
          <cell r="S7">
            <v>49.96</v>
          </cell>
          <cell r="T7">
            <v>6</v>
          </cell>
          <cell r="U7">
            <v>3.9789004629629627E-3</v>
          </cell>
          <cell r="V7">
            <v>25.271000000000001</v>
          </cell>
          <cell r="W7">
            <v>25.1</v>
          </cell>
        </row>
        <row r="8">
          <cell r="A8">
            <v>7</v>
          </cell>
          <cell r="B8">
            <v>17</v>
          </cell>
          <cell r="C8" t="str">
            <v>白石 いつも</v>
          </cell>
          <cell r="D8" t="str">
            <v>FS-125/X30</v>
          </cell>
          <cell r="E8">
            <v>49.877000000000002</v>
          </cell>
          <cell r="F8">
            <v>3</v>
          </cell>
          <cell r="G8">
            <v>0.161</v>
          </cell>
          <cell r="H8">
            <v>7.0000000000000001E-3</v>
          </cell>
          <cell r="I8">
            <v>0</v>
          </cell>
          <cell r="J8">
            <v>818912691230</v>
          </cell>
          <cell r="K8" t="str">
            <v>HRSJAPAN</v>
          </cell>
          <cell r="L8" t="str">
            <v>KOSMIC/IAME</v>
          </cell>
          <cell r="M8" t="str">
            <v>BS</v>
          </cell>
          <cell r="P8">
            <v>623</v>
          </cell>
          <cell r="R8">
            <v>91.231999999999999</v>
          </cell>
          <cell r="S8">
            <v>49.901000000000003</v>
          </cell>
          <cell r="T8">
            <v>5</v>
          </cell>
          <cell r="U8">
            <v>3.4164699074074076E-3</v>
          </cell>
          <cell r="V8">
            <v>25.382999999999999</v>
          </cell>
        </row>
        <row r="9">
          <cell r="A9">
            <v>8</v>
          </cell>
          <cell r="B9">
            <v>35</v>
          </cell>
          <cell r="C9" t="str">
            <v>冨田 真弥</v>
          </cell>
          <cell r="D9" t="str">
            <v>FS-125/X30</v>
          </cell>
          <cell r="E9">
            <v>49.887999999999998</v>
          </cell>
          <cell r="F9">
            <v>3</v>
          </cell>
          <cell r="G9">
            <v>0.17199999999999999</v>
          </cell>
          <cell r="H9">
            <v>1.0999999999999999E-2</v>
          </cell>
          <cell r="I9">
            <v>0</v>
          </cell>
          <cell r="J9">
            <v>773710210350</v>
          </cell>
          <cell r="K9" t="str">
            <v>EHRE MOTOR SPORTS</v>
          </cell>
          <cell r="L9" t="str">
            <v>Drago CORSE/IAME</v>
          </cell>
          <cell r="M9" t="str">
            <v>BS</v>
          </cell>
          <cell r="P9">
            <v>630</v>
          </cell>
          <cell r="R9">
            <v>91.212000000000003</v>
          </cell>
          <cell r="S9">
            <v>49.93</v>
          </cell>
          <cell r="T9">
            <v>4</v>
          </cell>
          <cell r="U9">
            <v>2.7809490740740741E-3</v>
          </cell>
          <cell r="V9">
            <v>25.466999999999999</v>
          </cell>
        </row>
        <row r="10">
          <cell r="A10">
            <v>9</v>
          </cell>
          <cell r="B10">
            <v>8</v>
          </cell>
          <cell r="C10" t="str">
            <v>中條 智裕</v>
          </cell>
          <cell r="D10" t="str">
            <v>FS-125/X30</v>
          </cell>
          <cell r="E10">
            <v>49.902999999999999</v>
          </cell>
          <cell r="F10">
            <v>1</v>
          </cell>
          <cell r="G10">
            <v>0.187</v>
          </cell>
          <cell r="H10">
            <v>1.4999999999999999E-2</v>
          </cell>
          <cell r="I10">
            <v>0</v>
          </cell>
          <cell r="J10">
            <v>700009031280</v>
          </cell>
          <cell r="K10" t="str">
            <v>Scuderia Sfida</v>
          </cell>
          <cell r="L10" t="str">
            <v>birelART/IAME</v>
          </cell>
          <cell r="M10" t="str">
            <v>BS</v>
          </cell>
          <cell r="P10">
            <v>619</v>
          </cell>
          <cell r="R10">
            <v>91.185000000000002</v>
          </cell>
          <cell r="S10">
            <v>50.026000000000003</v>
          </cell>
          <cell r="T10">
            <v>6</v>
          </cell>
          <cell r="U10">
            <v>3.9772222222222223E-3</v>
          </cell>
          <cell r="V10">
            <v>25.353999999999999</v>
          </cell>
          <cell r="W10">
            <v>25.071000000000002</v>
          </cell>
        </row>
        <row r="11">
          <cell r="A11">
            <v>10</v>
          </cell>
          <cell r="B11">
            <v>39</v>
          </cell>
          <cell r="C11" t="str">
            <v>成宮 柊磨</v>
          </cell>
          <cell r="D11" t="str">
            <v>FS-125/X30</v>
          </cell>
          <cell r="E11">
            <v>49.92</v>
          </cell>
          <cell r="F11">
            <v>2</v>
          </cell>
          <cell r="G11">
            <v>0.20399999999999999</v>
          </cell>
          <cell r="H11">
            <v>1.7000000000000001E-2</v>
          </cell>
          <cell r="I11">
            <v>0</v>
          </cell>
          <cell r="J11">
            <v>827484630650</v>
          </cell>
          <cell r="K11" t="str">
            <v>Team REGOLITH</v>
          </cell>
          <cell r="L11" t="str">
            <v>KR/IAME</v>
          </cell>
          <cell r="M11" t="str">
            <v>BS</v>
          </cell>
          <cell r="P11">
            <v>631</v>
          </cell>
          <cell r="R11">
            <v>91.153999999999996</v>
          </cell>
          <cell r="S11">
            <v>49.953000000000003</v>
          </cell>
          <cell r="T11">
            <v>6</v>
          </cell>
          <cell r="U11">
            <v>4.0526157407407403E-3</v>
          </cell>
          <cell r="V11">
            <v>25.045000000000002</v>
          </cell>
          <cell r="W11">
            <v>24.908000000000001</v>
          </cell>
        </row>
        <row r="12">
          <cell r="A12">
            <v>11</v>
          </cell>
          <cell r="B12">
            <v>30</v>
          </cell>
          <cell r="C12" t="str">
            <v>鈴木 浬</v>
          </cell>
          <cell r="D12" t="str">
            <v>FS-125/X30</v>
          </cell>
          <cell r="E12">
            <v>49.939</v>
          </cell>
          <cell r="F12">
            <v>1</v>
          </cell>
          <cell r="G12">
            <v>0.223</v>
          </cell>
          <cell r="H12">
            <v>1.9E-2</v>
          </cell>
          <cell r="I12">
            <v>0</v>
          </cell>
          <cell r="J12">
            <v>793331630490</v>
          </cell>
          <cell r="K12" t="str">
            <v>K.Project/LUCE</v>
          </cell>
          <cell r="L12" t="str">
            <v>minato/IAME</v>
          </cell>
          <cell r="M12" t="str">
            <v>BS</v>
          </cell>
          <cell r="P12">
            <v>628</v>
          </cell>
          <cell r="R12">
            <v>91.119</v>
          </cell>
          <cell r="S12">
            <v>50.106000000000002</v>
          </cell>
          <cell r="T12">
            <v>3</v>
          </cell>
          <cell r="U12">
            <v>2.247650462962963E-3</v>
          </cell>
          <cell r="V12">
            <v>25.356999999999999</v>
          </cell>
        </row>
        <row r="13">
          <cell r="A13">
            <v>12</v>
          </cell>
          <cell r="B13">
            <v>11</v>
          </cell>
          <cell r="C13" t="str">
            <v>千田 琉貢</v>
          </cell>
          <cell r="D13" t="str">
            <v>FS-125/X30</v>
          </cell>
          <cell r="E13">
            <v>49.988999999999997</v>
          </cell>
          <cell r="F13">
            <v>3</v>
          </cell>
          <cell r="G13">
            <v>0.27300000000000002</v>
          </cell>
          <cell r="H13">
            <v>0.05</v>
          </cell>
          <cell r="I13">
            <v>0</v>
          </cell>
          <cell r="J13">
            <v>811793850100</v>
          </cell>
          <cell r="K13" t="str">
            <v>Racing Team YRHKS</v>
          </cell>
          <cell r="L13" t="str">
            <v>KOSMIC/IAME</v>
          </cell>
          <cell r="M13" t="str">
            <v>BS</v>
          </cell>
          <cell r="P13">
            <v>4337875</v>
          </cell>
          <cell r="R13">
            <v>91.028000000000006</v>
          </cell>
          <cell r="S13">
            <v>50.164000000000001</v>
          </cell>
          <cell r="T13">
            <v>6</v>
          </cell>
          <cell r="U13">
            <v>4.0487615740740744E-3</v>
          </cell>
          <cell r="V13">
            <v>25.215</v>
          </cell>
          <cell r="W13">
            <v>25.088000000000001</v>
          </cell>
        </row>
        <row r="14">
          <cell r="A14">
            <v>13</v>
          </cell>
          <cell r="B14">
            <v>36</v>
          </cell>
          <cell r="C14" t="str">
            <v>續木 堂統</v>
          </cell>
          <cell r="D14" t="str">
            <v>FS-125/X30</v>
          </cell>
          <cell r="E14">
            <v>49.993000000000002</v>
          </cell>
          <cell r="F14">
            <v>3</v>
          </cell>
          <cell r="G14">
            <v>0.27700000000000002</v>
          </cell>
          <cell r="H14">
            <v>4.0000000000000001E-3</v>
          </cell>
          <cell r="I14">
            <v>0</v>
          </cell>
          <cell r="J14">
            <v>6639</v>
          </cell>
          <cell r="K14" t="str">
            <v>ガレージC</v>
          </cell>
          <cell r="L14" t="str">
            <v>プラガ/IAME</v>
          </cell>
          <cell r="M14" t="str">
            <v>BS</v>
          </cell>
          <cell r="P14">
            <v>770</v>
          </cell>
          <cell r="R14">
            <v>91.021000000000001</v>
          </cell>
          <cell r="S14">
            <v>50.13</v>
          </cell>
          <cell r="T14">
            <v>5</v>
          </cell>
          <cell r="U14">
            <v>3.3741087962962965E-3</v>
          </cell>
          <cell r="V14">
            <v>25.341000000000001</v>
          </cell>
        </row>
        <row r="15">
          <cell r="A15">
            <v>14</v>
          </cell>
          <cell r="B15">
            <v>12</v>
          </cell>
          <cell r="C15" t="str">
            <v>五十嵐 文太郎</v>
          </cell>
          <cell r="D15" t="str">
            <v>FS-125/X30</v>
          </cell>
          <cell r="E15">
            <v>50</v>
          </cell>
          <cell r="F15">
            <v>2</v>
          </cell>
          <cell r="G15">
            <v>0.28399999999999997</v>
          </cell>
          <cell r="H15">
            <v>7.0000000000000001E-3</v>
          </cell>
          <cell r="I15">
            <v>0</v>
          </cell>
          <cell r="J15">
            <v>801031240260</v>
          </cell>
          <cell r="K15" t="str">
            <v>チーム エッフェガーラ</v>
          </cell>
          <cell r="L15" t="str">
            <v>birel ART/IAME</v>
          </cell>
          <cell r="M15" t="str">
            <v>BS</v>
          </cell>
          <cell r="P15">
            <v>621</v>
          </cell>
          <cell r="R15">
            <v>91.007999999999996</v>
          </cell>
          <cell r="S15">
            <v>50.015000000000001</v>
          </cell>
          <cell r="T15">
            <v>6</v>
          </cell>
          <cell r="U15">
            <v>3.7955787037037034E-3</v>
          </cell>
          <cell r="V15">
            <v>25.297000000000001</v>
          </cell>
          <cell r="W15">
            <v>24.940999999999999</v>
          </cell>
        </row>
        <row r="16">
          <cell r="A16">
            <v>15</v>
          </cell>
          <cell r="B16">
            <v>14</v>
          </cell>
          <cell r="C16" t="str">
            <v>武藤 雅奈</v>
          </cell>
          <cell r="D16" t="str">
            <v>FS-125/X30</v>
          </cell>
          <cell r="E16">
            <v>50.024000000000001</v>
          </cell>
          <cell r="F16">
            <v>1</v>
          </cell>
          <cell r="G16">
            <v>0.308</v>
          </cell>
          <cell r="H16">
            <v>2.4E-2</v>
          </cell>
          <cell r="I16">
            <v>0</v>
          </cell>
          <cell r="J16">
            <v>823747130840</v>
          </cell>
          <cell r="K16" t="str">
            <v>TAKAGI PLANNING</v>
          </cell>
          <cell r="L16" t="str">
            <v>EXPRIT/IAME</v>
          </cell>
          <cell r="M16" t="str">
            <v>BS</v>
          </cell>
          <cell r="P16">
            <v>622</v>
          </cell>
          <cell r="R16">
            <v>90.963999999999999</v>
          </cell>
          <cell r="S16">
            <v>50.115000000000002</v>
          </cell>
          <cell r="T16">
            <v>5</v>
          </cell>
          <cell r="U16">
            <v>3.3870254629629632E-3</v>
          </cell>
          <cell r="V16">
            <v>26.605</v>
          </cell>
        </row>
        <row r="17">
          <cell r="A17">
            <v>16</v>
          </cell>
          <cell r="B17">
            <v>7</v>
          </cell>
          <cell r="C17" t="str">
            <v>黒川 史哉</v>
          </cell>
          <cell r="D17" t="str">
            <v>FS-125/X30</v>
          </cell>
          <cell r="E17">
            <v>50.045999999999999</v>
          </cell>
          <cell r="F17">
            <v>3</v>
          </cell>
          <cell r="G17">
            <v>0.33</v>
          </cell>
          <cell r="H17">
            <v>2.1999999999999999E-2</v>
          </cell>
          <cell r="I17">
            <v>0</v>
          </cell>
          <cell r="J17">
            <v>773638580300</v>
          </cell>
          <cell r="K17" t="str">
            <v>ASH</v>
          </cell>
          <cell r="L17" t="str">
            <v>コスミック/IAME</v>
          </cell>
          <cell r="M17" t="str">
            <v>BS</v>
          </cell>
          <cell r="P17">
            <v>618</v>
          </cell>
          <cell r="R17">
            <v>90.924000000000007</v>
          </cell>
          <cell r="S17">
            <v>50.15</v>
          </cell>
          <cell r="T17">
            <v>4</v>
          </cell>
          <cell r="U17">
            <v>2.6563310185185184E-3</v>
          </cell>
          <cell r="V17">
            <v>26.332000000000001</v>
          </cell>
        </row>
        <row r="18">
          <cell r="A18">
            <v>17</v>
          </cell>
          <cell r="B18">
            <v>25</v>
          </cell>
          <cell r="C18" t="str">
            <v>松本 琉輝斗</v>
          </cell>
          <cell r="D18" t="str">
            <v>FS-125/X30</v>
          </cell>
          <cell r="E18">
            <v>50.052999999999997</v>
          </cell>
          <cell r="F18">
            <v>2</v>
          </cell>
          <cell r="G18">
            <v>0.33700000000000002</v>
          </cell>
          <cell r="H18">
            <v>7.0000000000000001E-3</v>
          </cell>
          <cell r="I18">
            <v>0</v>
          </cell>
          <cell r="J18">
            <v>813654790350</v>
          </cell>
          <cell r="K18" t="str">
            <v>チームナガオ</v>
          </cell>
          <cell r="L18" t="str">
            <v>Energy/IAME</v>
          </cell>
          <cell r="M18" t="str">
            <v>BS</v>
          </cell>
          <cell r="P18">
            <v>625</v>
          </cell>
          <cell r="R18">
            <v>90.912000000000006</v>
          </cell>
          <cell r="S18">
            <v>50.08</v>
          </cell>
          <cell r="T18">
            <v>6</v>
          </cell>
          <cell r="U18">
            <v>3.9603935185185185E-3</v>
          </cell>
          <cell r="V18">
            <v>25.413</v>
          </cell>
          <cell r="W18">
            <v>24.994</v>
          </cell>
        </row>
        <row r="19">
          <cell r="A19">
            <v>18</v>
          </cell>
          <cell r="B19">
            <v>27</v>
          </cell>
          <cell r="C19" t="str">
            <v>松井 海翔</v>
          </cell>
          <cell r="D19" t="str">
            <v>FS-125/X30</v>
          </cell>
          <cell r="E19">
            <v>50.076000000000001</v>
          </cell>
          <cell r="F19">
            <v>3</v>
          </cell>
          <cell r="G19">
            <v>0.36</v>
          </cell>
          <cell r="H19">
            <v>2.3E-2</v>
          </cell>
          <cell r="I19">
            <v>0</v>
          </cell>
          <cell r="J19">
            <v>829677200220</v>
          </cell>
          <cell r="K19" t="str">
            <v>ハラダカートクラブ</v>
          </cell>
          <cell r="L19" t="str">
            <v>KOSMIC/IAME</v>
          </cell>
          <cell r="M19" t="str">
            <v>BS</v>
          </cell>
          <cell r="P19">
            <v>626</v>
          </cell>
          <cell r="R19">
            <v>90.87</v>
          </cell>
          <cell r="S19">
            <v>50.220999999999997</v>
          </cell>
          <cell r="T19">
            <v>6</v>
          </cell>
          <cell r="U19">
            <v>4.0471064814814814E-3</v>
          </cell>
          <cell r="V19">
            <v>25.338999999999999</v>
          </cell>
          <cell r="W19">
            <v>25.125</v>
          </cell>
        </row>
        <row r="20">
          <cell r="A20">
            <v>19</v>
          </cell>
          <cell r="B20">
            <v>43</v>
          </cell>
          <cell r="C20" t="str">
            <v>中原 蓮人</v>
          </cell>
          <cell r="D20" t="str">
            <v>FS-125/X30</v>
          </cell>
          <cell r="E20">
            <v>50.122</v>
          </cell>
          <cell r="F20">
            <v>3</v>
          </cell>
          <cell r="G20">
            <v>0.40600000000000003</v>
          </cell>
          <cell r="H20">
            <v>4.5999999999999999E-2</v>
          </cell>
          <cell r="I20">
            <v>0</v>
          </cell>
          <cell r="J20">
            <v>826642160370</v>
          </cell>
          <cell r="K20" t="str">
            <v>シロキヤKC</v>
          </cell>
          <cell r="L20" t="str">
            <v>TONYKART/IAME</v>
          </cell>
          <cell r="M20" t="str">
            <v>BS</v>
          </cell>
          <cell r="P20">
            <v>4635844</v>
          </cell>
          <cell r="R20">
            <v>90.786000000000001</v>
          </cell>
          <cell r="S20">
            <v>50.128</v>
          </cell>
          <cell r="T20">
            <v>6</v>
          </cell>
          <cell r="U20">
            <v>4.0404629629629627E-3</v>
          </cell>
          <cell r="V20">
            <v>25.356999999999999</v>
          </cell>
          <cell r="W20">
            <v>25.123999999999999</v>
          </cell>
        </row>
        <row r="21">
          <cell r="A21">
            <v>20</v>
          </cell>
          <cell r="B21">
            <v>50</v>
          </cell>
          <cell r="C21" t="str">
            <v>伊藤 聖七</v>
          </cell>
          <cell r="D21" t="str">
            <v>FS-125/X30</v>
          </cell>
          <cell r="E21">
            <v>50.143999999999998</v>
          </cell>
          <cell r="F21">
            <v>5</v>
          </cell>
          <cell r="G21">
            <v>0.42799999999999999</v>
          </cell>
          <cell r="H21">
            <v>2.1999999999999999E-2</v>
          </cell>
          <cell r="I21">
            <v>0</v>
          </cell>
          <cell r="J21">
            <v>811738480130</v>
          </cell>
          <cell r="K21" t="str">
            <v>Ash</v>
          </cell>
          <cell r="L21" t="str">
            <v>KOSMIC/IAME</v>
          </cell>
          <cell r="M21" t="str">
            <v>BS</v>
          </cell>
          <cell r="P21">
            <v>6045410</v>
          </cell>
          <cell r="R21">
            <v>90.747</v>
          </cell>
          <cell r="S21">
            <v>50.237000000000002</v>
          </cell>
          <cell r="T21">
            <v>6</v>
          </cell>
          <cell r="U21">
            <v>4.0668750000000002E-3</v>
          </cell>
          <cell r="V21">
            <v>25.234999999999999</v>
          </cell>
          <cell r="W21">
            <v>25.001999999999999</v>
          </cell>
        </row>
        <row r="22">
          <cell r="A22">
            <v>21</v>
          </cell>
          <cell r="B22">
            <v>62</v>
          </cell>
          <cell r="C22" t="str">
            <v>服部 佑哉</v>
          </cell>
          <cell r="D22" t="str">
            <v>FS-125/X30</v>
          </cell>
          <cell r="E22">
            <v>50.36</v>
          </cell>
          <cell r="F22">
            <v>6</v>
          </cell>
          <cell r="G22">
            <v>0.64400000000000002</v>
          </cell>
          <cell r="H22">
            <v>0.216</v>
          </cell>
          <cell r="I22">
            <v>0</v>
          </cell>
          <cell r="J22">
            <v>812037870170</v>
          </cell>
          <cell r="K22" t="str">
            <v>Ash</v>
          </cell>
          <cell r="L22" t="str">
            <v>トニーカート/IAME</v>
          </cell>
          <cell r="M22" t="str">
            <v>BS</v>
          </cell>
          <cell r="P22">
            <v>8825536</v>
          </cell>
          <cell r="R22">
            <v>90.356999999999999</v>
          </cell>
          <cell r="S22">
            <v>50.372999999999998</v>
          </cell>
          <cell r="T22">
            <v>6</v>
          </cell>
          <cell r="U22">
            <v>4.0618171296296296E-3</v>
          </cell>
          <cell r="V22">
            <v>25.312000000000001</v>
          </cell>
          <cell r="W22">
            <v>25.047999999999998</v>
          </cell>
        </row>
        <row r="23">
          <cell r="A23">
            <v>22</v>
          </cell>
          <cell r="B23">
            <v>34</v>
          </cell>
          <cell r="C23" t="str">
            <v>柳沼 光太</v>
          </cell>
          <cell r="D23" t="str">
            <v>FS-125/X30</v>
          </cell>
          <cell r="E23">
            <v>50.405000000000001</v>
          </cell>
          <cell r="F23">
            <v>1</v>
          </cell>
          <cell r="G23">
            <v>0.68899999999999995</v>
          </cell>
          <cell r="H23">
            <v>4.4999999999999998E-2</v>
          </cell>
          <cell r="I23">
            <v>0</v>
          </cell>
          <cell r="J23">
            <v>792123800340</v>
          </cell>
          <cell r="K23" t="str">
            <v>ガレージC</v>
          </cell>
          <cell r="L23" t="str">
            <v>birel ART/IAME</v>
          </cell>
          <cell r="M23" t="str">
            <v>BS</v>
          </cell>
          <cell r="P23">
            <v>629</v>
          </cell>
          <cell r="R23">
            <v>90.277000000000001</v>
          </cell>
          <cell r="S23">
            <v>50.41</v>
          </cell>
          <cell r="T23">
            <v>6</v>
          </cell>
          <cell r="U23">
            <v>4.0443981481481485E-3</v>
          </cell>
          <cell r="V23">
            <v>25.331</v>
          </cell>
          <cell r="W23">
            <v>25.126999999999999</v>
          </cell>
        </row>
        <row r="24">
          <cell r="A24">
            <v>23</v>
          </cell>
          <cell r="B24">
            <v>28</v>
          </cell>
          <cell r="C24" t="str">
            <v>太田 詩音</v>
          </cell>
          <cell r="D24" t="str">
            <v>FS-125/X30</v>
          </cell>
          <cell r="E24">
            <v>50.655000000000001</v>
          </cell>
          <cell r="F24">
            <v>1</v>
          </cell>
          <cell r="G24">
            <v>0.93899999999999995</v>
          </cell>
          <cell r="H24">
            <v>0.25</v>
          </cell>
          <cell r="I24">
            <v>0</v>
          </cell>
          <cell r="J24">
            <v>792982680480</v>
          </cell>
          <cell r="K24" t="str">
            <v>TAKAGI PLANNING</v>
          </cell>
          <cell r="L24" t="str">
            <v>EXPRIT/IAME</v>
          </cell>
          <cell r="M24" t="str">
            <v>BS</v>
          </cell>
          <cell r="P24">
            <v>627</v>
          </cell>
          <cell r="R24">
            <v>89.831000000000003</v>
          </cell>
          <cell r="S24">
            <v>50.790999999999997</v>
          </cell>
          <cell r="T24">
            <v>6</v>
          </cell>
          <cell r="U24">
            <v>4.0876157407407415E-3</v>
          </cell>
          <cell r="V24">
            <v>25.536999999999999</v>
          </cell>
          <cell r="W24">
            <v>25.414999999999999</v>
          </cell>
        </row>
        <row r="25">
          <cell r="A25">
            <v>24</v>
          </cell>
          <cell r="B25">
            <v>46</v>
          </cell>
          <cell r="C25" t="str">
            <v>眞鍋 高大</v>
          </cell>
          <cell r="D25" t="str">
            <v>FS-125/X30</v>
          </cell>
          <cell r="E25">
            <v>51.295999999999999</v>
          </cell>
          <cell r="F25">
            <v>4</v>
          </cell>
          <cell r="G25">
            <v>1.58</v>
          </cell>
          <cell r="H25">
            <v>0.64100000000000001</v>
          </cell>
          <cell r="I25">
            <v>0</v>
          </cell>
          <cell r="J25">
            <v>335142040680</v>
          </cell>
          <cell r="K25" t="str">
            <v>堺レーシング</v>
          </cell>
          <cell r="L25" t="str">
            <v>ＣＲＧ/IAME</v>
          </cell>
          <cell r="M25" t="str">
            <v>BS</v>
          </cell>
          <cell r="P25">
            <v>632</v>
          </cell>
          <cell r="R25">
            <v>88.709000000000003</v>
          </cell>
          <cell r="S25">
            <v>51.375</v>
          </cell>
          <cell r="T25">
            <v>6</v>
          </cell>
          <cell r="U25">
            <v>3.6245949074074075E-3</v>
          </cell>
          <cell r="V25">
            <v>26.449000000000002</v>
          </cell>
          <cell r="W25">
            <v>25.463000000000001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A13" zoomScaleNormal="100" workbookViewId="0">
      <selection activeCell="N3" sqref="N3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H6" s="9">
        <f>+[1]各種設定!D18</f>
        <v>44815</v>
      </c>
      <c r="I6" s="10"/>
      <c r="J6" s="11"/>
      <c r="K6" s="12" t="s">
        <v>0</v>
      </c>
      <c r="L6" s="13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4" t="str">
        <f>+[1]各種設定!D2</f>
        <v>2022 鈴鹿選手権シリーズ第6戦 ｶｰﾄﾚｰｽ IN SUZUKA</v>
      </c>
      <c r="B7" s="7"/>
      <c r="C7" s="7"/>
      <c r="D7" s="7"/>
      <c r="E7" s="7"/>
      <c r="F7" s="7"/>
      <c r="G7" s="8"/>
      <c r="H7" s="7"/>
      <c r="I7" s="10"/>
      <c r="J7" s="15" t="s">
        <v>1</v>
      </c>
      <c r="K7" s="15" t="s">
        <v>2</v>
      </c>
      <c r="L7" s="13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0"/>
      <c r="J8" s="15" t="s">
        <v>3</v>
      </c>
      <c r="K8" s="16" t="s">
        <v>4</v>
      </c>
      <c r="L8" s="13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7" t="str">
        <f>+[1]各種設定!D4</f>
        <v>FS-125/X30</v>
      </c>
      <c r="B9" s="7"/>
      <c r="C9" s="7"/>
      <c r="D9" s="7"/>
      <c r="E9" s="7"/>
      <c r="F9" s="7"/>
      <c r="G9" s="8"/>
      <c r="H9" s="7"/>
      <c r="I9" s="10"/>
      <c r="J9" s="7"/>
      <c r="K9" s="7"/>
      <c r="L9" s="18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1"/>
      <c r="B11" s="21" t="s">
        <v>7</v>
      </c>
      <c r="C11" s="21"/>
      <c r="D11" s="21" t="s">
        <v>8</v>
      </c>
      <c r="E11" s="4" t="s">
        <v>9</v>
      </c>
      <c r="F11" s="21" t="s">
        <v>10</v>
      </c>
      <c r="G11" s="22" t="s">
        <v>11</v>
      </c>
      <c r="H11" s="21" t="s">
        <v>12</v>
      </c>
      <c r="I11" s="23">
        <f>VLOOKUP(A9,[1]コースレコード!$A:$G,3,FALSE)</f>
        <v>48.758000000000003</v>
      </c>
      <c r="J11" s="21" t="s">
        <v>13</v>
      </c>
      <c r="K11" s="21" t="s">
        <v>14</v>
      </c>
      <c r="L11" s="7"/>
      <c r="M11" s="7"/>
      <c r="N11" s="4"/>
      <c r="O11" s="4"/>
      <c r="P11" s="24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5" t="s">
        <v>18</v>
      </c>
      <c r="B12" s="25" t="s">
        <v>7</v>
      </c>
      <c r="C12" s="25"/>
      <c r="D12" s="26" t="s">
        <v>19</v>
      </c>
      <c r="E12" s="26" t="s">
        <v>20</v>
      </c>
      <c r="F12" s="25" t="s">
        <v>10</v>
      </c>
      <c r="G12" s="27" t="s">
        <v>21</v>
      </c>
      <c r="H12" s="25" t="s">
        <v>22</v>
      </c>
      <c r="I12" s="28"/>
      <c r="J12" s="25" t="s">
        <v>23</v>
      </c>
      <c r="K12" s="25" t="s">
        <v>24</v>
      </c>
      <c r="L12" s="25" t="s">
        <v>25</v>
      </c>
      <c r="M12" s="29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0">
        <v>1</v>
      </c>
      <c r="B13" s="31">
        <f>IFERROR(INDEX('[1]公式予選（TT）-結果表（貼付）'!A2:$V$50,MATCH($A13,'[1]公式予選（TT）-結果表（貼付）'!A2:$A$50,0),MATCH('公式予選（TT）-結果表（印刷）'!B$11,'[1]公式予選（TT）-結果表（貼付）'!$1:$1,0)),"")</f>
        <v>10</v>
      </c>
      <c r="C13" s="31"/>
      <c r="D13" s="32" t="str">
        <f>IFERROR(INDEX('[1]公式予選（TT）-結果表（貼付）'!$A:$Z,MATCH($B13,'[1]公式予選（TT）-結果表（貼付）'!$B:$B,0),MATCH('公式予選（TT）-結果表（印刷）'!D$11,'[1]公式予選（TT）-結果表（貼付）'!$1:$1,0)),"")</f>
        <v>北野 雄丈</v>
      </c>
      <c r="E13" s="33" t="str">
        <f>IFERROR(INDEX('[1]公式予選（TT）-結果表（貼付）'!$A:$Z,MATCH($B13,'[1]公式予選（TT）-結果表（貼付）'!$B:$B,0),MATCH('公式予選（TT）-結果表（印刷）'!E$11,'[1]公式予選（TT）-結果表（貼付）'!$1:$1,0)),"")</f>
        <v>Crocpromotion/IAME</v>
      </c>
      <c r="F13" s="34" t="str">
        <f>IFERROR(INDEX('[1]公式予選（TT）-結果表（貼付）'!$A:$Z,MATCH($B13,'[1]公式予選（TT）-結果表（貼付）'!$B:$B,0),MATCH('公式予選（TT）-結果表（印刷）'!F$11,'[1]公式予選（TT）-結果表（貼付）'!$1:$1,0)),"")</f>
        <v>EHRE motorsport</v>
      </c>
      <c r="G13" s="35" t="str">
        <f>IFERROR(INDEX('[1]公式予選（TT）-結果表（貼付）'!$A:$Z,MATCH($B13,'[1]公式予選（TT）-結果表（貼付）'!$B:$B,0),MATCH('公式予選（TT）-結果表（印刷）'!G$11,'[1]公式予選（TT）-結果表（貼付）'!$1:$1,0)),"")</f>
        <v>BS</v>
      </c>
      <c r="H13" s="36">
        <f>IF(A13="DNS","ｽﾀｰﾄ出来ず",IF(A13="DQ","失　格",IFERROR(INDEX('[1]公式予選（TT）-結果表（貼付）'!$A:$Z,MATCH($B13,'[1]公式予選（TT）-結果表（貼付）'!$B:$B,0),MATCH('公式予選（TT）-結果表（印刷）'!H$11,'[1]公式予選（TT）-結果表（貼付）'!$1:$1,0)),"")))</f>
        <v>49.716000000000001</v>
      </c>
      <c r="I13" s="37" t="str">
        <f t="shared" ref="I13:I46" si="0">IF(H13&lt;1,"",IF($I$11&gt;H13,"R",""))</f>
        <v/>
      </c>
      <c r="J13" s="38" t="str">
        <f>ROUND(INDEX('[1]公式予選（TT）-結果表（貼付）'!$A:$Z,MATCH($B13,'[1]公式予選（TT）-結果表（貼付）'!$B:$B,0),MATCH("ベスト平均時速",'[1]公式予選（TT）-結果表（貼付）'!$1:$1,0)),2)&amp;"km/h"</f>
        <v>91.53km/h</v>
      </c>
      <c r="K13" s="38"/>
      <c r="L13" s="38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1/5</v>
      </c>
      <c r="M13" s="39"/>
      <c r="N13" s="4"/>
      <c r="O13" s="4"/>
      <c r="P13" s="5" t="str">
        <f>IF(IFERROR(INDEX('[1]公式予選（TT）-結果表（貼付）'!$A:$Z,MATCH($B13,'[1]公式予選（TT）-結果表（貼付）'!$B:$B,0),MATCH(P$11,'[1]公式予選（TT）-結果表（貼付）'!$1:$1,0)),"")=0,"",IFERROR(INDEX('[1]公式予選（TT）-結果表（貼付）'!$A:$Z,MATCH($B13,'[1]公式予選（TT）-結果表（貼付）'!$B:$B,0),MATCH(P$11,'[1]公式予選（TT）-結果表（貼付）'!$1:$1,0)),""))</f>
        <v/>
      </c>
      <c r="Q13" s="5" t="str">
        <f>IF(P13="","",COUNTIF($P$13:P13,"&lt;&gt;"&amp;""))</f>
        <v/>
      </c>
      <c r="R13" s="5" t="str">
        <f t="shared" ref="R13:R45" si="1">IFERROR(RANK(Q13,$Q$13:$Q$47,1),"")</f>
        <v/>
      </c>
      <c r="S13" s="5" t="str">
        <f>IF(IFERROR(INDEX('[1]公式予選（TT）-結果表（貼付）'!$A:$Z,MATCH($A13,'[1]公式予選（TT）-結果表（貼付）'!$A:$A,0),MATCH(S$11,'[1]公式予選（TT）-結果表（貼付）'!$1:$1,0)),"")=0,"",IFERROR(INDEX('[1]公式予選（TT）-結果表（貼付）'!$A:$Z,MATCH($A13,'[1]公式予選（TT）-結果表（貼付）'!$A:$A,0),MATCH(S$11,'[1]公式予選（TT）-結果表（貼付）'!$1:$1,0)),""))</f>
        <v/>
      </c>
      <c r="T13" s="4"/>
      <c r="U13" s="4"/>
    </row>
    <row r="14" spans="1:21" ht="12.75" customHeight="1" x14ac:dyDescent="0.15">
      <c r="A14" s="30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1">
        <f>IFERROR(INDEX('[1]公式予選（TT）-結果表（貼付）'!A3:$V$50,MATCH($A14,'[1]公式予選（TT）-結果表（貼付）'!A3:$A$50,0),MATCH('公式予選（TT）-結果表（印刷）'!B$11,'[1]公式予選（TT）-結果表（貼付）'!$1:$1,0)),"")</f>
        <v>19</v>
      </c>
      <c r="C14" s="31"/>
      <c r="D14" s="32" t="str">
        <f>IFERROR(INDEX('[1]公式予選（TT）-結果表（貼付）'!$A:$Z,MATCH($B14,'[1]公式予選（TT）-結果表（貼付）'!$B:$B,0),MATCH('公式予選（TT）-結果表（印刷）'!D$11,'[1]公式予選（TT）-結果表（貼付）'!$1:$1,0)),"")</f>
        <v>向畑 疾走</v>
      </c>
      <c r="E14" s="33" t="str">
        <f>IFERROR(INDEX('[1]公式予選（TT）-結果表（貼付）'!$A:$Z,MATCH($B14,'[1]公式予選（TT）-結果表（貼付）'!$B:$B,0),MATCH('公式予選（TT）-結果表（印刷）'!E$11,'[1]公式予選（TT）-結果表（貼付）'!$1:$1,0)),"")</f>
        <v>CRG/IAME</v>
      </c>
      <c r="F14" s="34" t="str">
        <f>IFERROR(INDEX('[1]公式予選（TT）-結果表（貼付）'!$A:$Z,MATCH($B14,'[1]公式予選（TT）-結果表（貼付）'!$B:$B,0),MATCH('公式予選（TT）-結果表（印刷）'!F$11,'[1]公式予選（TT）-結果表（貼付）'!$1:$1,0)),"")</f>
        <v>KC　NAGAHARA</v>
      </c>
      <c r="G14" s="35" t="str">
        <f>IFERROR(INDEX('[1]公式予選（TT）-結果表（貼付）'!$A:$Z,MATCH($B14,'[1]公式予選（TT）-結果表（貼付）'!$B:$B,0),MATCH('公式予選（TT）-結果表（印刷）'!G$11,'[1]公式予選（TT）-結果表（貼付）'!$1:$1,0)),"")</f>
        <v>BS</v>
      </c>
      <c r="H14" s="36">
        <f>IF(A14="DNS","ｽﾀｰﾄ出来ず",IF(A14="DQ","失　格",IFERROR(INDEX('[1]公式予選（TT）-結果表（貼付）'!$A:$Z,MATCH($B14,'[1]公式予選（TT）-結果表（貼付）'!$B:$B,0),MATCH('公式予選（TT）-結果表（印刷）'!H$11,'[1]公式予選（TT）-結果表（貼付）'!$1:$1,0)),"")))</f>
        <v>49.765999999999998</v>
      </c>
      <c r="I14" s="37" t="str">
        <f t="shared" si="0"/>
        <v/>
      </c>
      <c r="J14" s="40">
        <f>IF(OR('[1]公式予選（TT）-結果表（貼付）'!A3="DNS",'[1]公式予選（TT）-結果表（貼付）'!A3="DQ"),"",IFERROR(INDEX('[1]公式予選（TT）-結果表（貼付）'!$A:$Z,MATCH($B14,'[1]公式予選（TT）-結果表（貼付）'!$B:$B,0),MATCH('公式予選（TT）-結果表（印刷）'!J$11,'[1]公式予選（TT）-結果表（貼付）'!$1:$1,0)),""))</f>
        <v>0.05</v>
      </c>
      <c r="K14" s="40">
        <f>IF(OR('[1]公式予選（TT）-結果表（貼付）'!A3="DNS",'[1]公式予選（TT）-結果表（貼付）'!A3="DQ"),"",IFERROR(INDEX('[1]公式予選（TT）-結果表（貼付）'!$A:$Z,MATCH($B14,'[1]公式予選（TT）-結果表（貼付）'!$B:$B,0),MATCH('公式予選（TT）-結果表（印刷）'!K$11,'[1]公式予選（TT）-結果表（貼付）'!$1:$1,0)),""))</f>
        <v>0.05</v>
      </c>
      <c r="L14" s="38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3/6</v>
      </c>
      <c r="M14" s="39"/>
      <c r="N14" s="4"/>
      <c r="O14" s="4"/>
      <c r="P14" s="5" t="str">
        <f>IF(IFERROR(INDEX('[1]公式予選（TT）-結果表（貼付）'!$A:$Z,MATCH($B14,'[1]公式予選（TT）-結果表（貼付）'!$B:$B,0),MATCH(P$11,'[1]公式予選（TT）-結果表（貼付）'!$1:$1,0)),"")=0,"",IFERROR(INDEX('[1]公式予選（TT）-結果表（貼付）'!$A:$Z,MATCH($B14,'[1]公式予選（TT）-結果表（貼付）'!$B:$B,0),MATCH(P$11,'[1]公式予選（TT）-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公式予選（TT）-結果表（貼付）'!$A:$Z,MATCH($A14,'[1]公式予選（TT）-結果表（貼付）'!$A:$A,0),MATCH(S$11,'[1]公式予選（TT）-結果表（貼付）'!$1:$1,0)),"")=0,"",IFERROR(INDEX('[1]公式予選（TT）-結果表（貼付）'!$A:$Z,MATCH($A14,'[1]公式予選（TT）-結果表（貼付）'!$A:$A,0),MATCH(S$11,'[1]公式予選（TT）-結果表（貼付）'!$1:$1,0)),""))</f>
        <v/>
      </c>
      <c r="T14" s="4"/>
      <c r="U14" s="4"/>
    </row>
    <row r="15" spans="1:21" ht="12.75" customHeight="1" x14ac:dyDescent="0.15">
      <c r="A15" s="30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1">
        <f>IFERROR(INDEX('[1]公式予選（TT）-結果表（貼付）'!A4:$V$50,MATCH($A15,'[1]公式予選（TT）-結果表（貼付）'!A4:$A$50,0),MATCH('公式予選（TT）-結果表（印刷）'!B$11,'[1]公式予選（TT）-結果表（貼付）'!$1:$1,0)),"")</f>
        <v>1</v>
      </c>
      <c r="C15" s="31"/>
      <c r="D15" s="32" t="str">
        <f>IFERROR(INDEX('[1]公式予選（TT）-結果表（貼付）'!$A:$Z,MATCH($B15,'[1]公式予選（TT）-結果表（貼付）'!$B:$B,0),MATCH('公式予選（TT）-結果表（印刷）'!D$11,'[1]公式予選（TT）-結果表（貼付）'!$1:$1,0)),"")</f>
        <v>落合 蓮音</v>
      </c>
      <c r="E15" s="33" t="str">
        <f>IFERROR(INDEX('[1]公式予選（TT）-結果表（貼付）'!$A:$Z,MATCH($B15,'[1]公式予選（TT）-結果表（貼付）'!$B:$B,0),MATCH('公式予選（TT）-結果表（印刷）'!E$11,'[1]公式予選（TT）-結果表（貼付）'!$1:$1,0)),"")</f>
        <v>トニー/IAME</v>
      </c>
      <c r="F15" s="34" t="str">
        <f>IFERROR(INDEX('[1]公式予選（TT）-結果表（貼付）'!$A:$Z,MATCH($B15,'[1]公式予選（TT）-結果表（貼付）'!$B:$B,0),MATCH('公式予選（TT）-結果表（印刷）'!F$11,'[1]公式予選（TT）-結果表（貼付）'!$1:$1,0)),"")</f>
        <v>Ash</v>
      </c>
      <c r="G15" s="35" t="str">
        <f>IFERROR(INDEX('[1]公式予選（TT）-結果表（貼付）'!$A:$Z,MATCH($B15,'[1]公式予選（TT）-結果表（貼付）'!$B:$B,0),MATCH('公式予選（TT）-結果表（印刷）'!G$11,'[1]公式予選（TT）-結果表（貼付）'!$1:$1,0)),"")</f>
        <v>BS</v>
      </c>
      <c r="H15" s="36">
        <f>IF(A15="DNS","ｽﾀｰﾄ出来ず",IF(A15="DQ","失　格",IFERROR(INDEX('[1]公式予選（TT）-結果表（貼付）'!$A:$Z,MATCH($B15,'[1]公式予選（TT）-結果表（貼付）'!$B:$B,0),MATCH('公式予選（TT）-結果表（印刷）'!H$11,'[1]公式予選（TT）-結果表（貼付）'!$1:$1,0)),"")))</f>
        <v>49.835999999999999</v>
      </c>
      <c r="I15" s="37" t="str">
        <f t="shared" si="0"/>
        <v/>
      </c>
      <c r="J15" s="40">
        <f>IF(OR('[1]公式予選（TT）-結果表（貼付）'!A4="DNS",'[1]公式予選（TT）-結果表（貼付）'!A4="DQ"),"",IFERROR(INDEX('[1]公式予選（TT）-結果表（貼付）'!$A:$Z,MATCH($B15,'[1]公式予選（TT）-結果表（貼付）'!$B:$B,0),MATCH('公式予選（TT）-結果表（印刷）'!J$11,'[1]公式予選（TT）-結果表（貼付）'!$1:$1,0)),""))</f>
        <v>0.12</v>
      </c>
      <c r="K15" s="40">
        <f>IF(OR('[1]公式予選（TT）-結果表（貼付）'!A4="DNS",'[1]公式予選（TT）-結果表（貼付）'!A4="DQ"),"",IFERROR(INDEX('[1]公式予選（TT）-結果表（貼付）'!$A:$Z,MATCH($B15,'[1]公式予選（TT）-結果表（貼付）'!$B:$B,0),MATCH('公式予選（TT）-結果表（印刷）'!K$11,'[1]公式予選（TT）-結果表（貼付）'!$1:$1,0)),""))</f>
        <v>7.0000000000000007E-2</v>
      </c>
      <c r="L15" s="38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3/5</v>
      </c>
      <c r="M15" s="39"/>
      <c r="N15" s="4"/>
      <c r="O15" s="4"/>
      <c r="P15" s="5" t="str">
        <f>IF(IFERROR(INDEX('[1]公式予選（TT）-結果表（貼付）'!$A:$Z,MATCH($B15,'[1]公式予選（TT）-結果表（貼付）'!$B:$B,0),MATCH(P$11,'[1]公式予選（TT）-結果表（貼付）'!$1:$1,0)),"")=0,"",IFERROR(INDEX('[1]公式予選（TT）-結果表（貼付）'!$A:$Z,MATCH($B15,'[1]公式予選（TT）-結果表（貼付）'!$B:$B,0),MATCH(P$11,'[1]公式予選（TT）-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公式予選（TT）-結果表（貼付）'!$A:$Z,MATCH($A15,'[1]公式予選（TT）-結果表（貼付）'!$A:$A,0),MATCH(S$11,'[1]公式予選（TT）-結果表（貼付）'!$1:$1,0)),"")=0,"",IFERROR(INDEX('[1]公式予選（TT）-結果表（貼付）'!$A:$Z,MATCH($A15,'[1]公式予選（TT）-結果表（貼付）'!$A:$A,0),MATCH(S$11,'[1]公式予選（TT）-結果表（貼付）'!$1:$1,0)),""))</f>
        <v/>
      </c>
      <c r="T15" s="4"/>
      <c r="U15" s="4"/>
    </row>
    <row r="16" spans="1:21" ht="12.75" customHeight="1" x14ac:dyDescent="0.15">
      <c r="A16" s="30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1">
        <f>IFERROR(INDEX('[1]公式予選（TT）-結果表（貼付）'!A5:$V$50,MATCH($A16,'[1]公式予選（TT）-結果表（貼付）'!A5:$A$50,0),MATCH('公式予選（TT）-結果表（印刷）'!B$11,'[1]公式予選（TT）-結果表（貼付）'!$1:$1,0)),"")</f>
        <v>21</v>
      </c>
      <c r="C16" s="31"/>
      <c r="D16" s="32" t="str">
        <f>IFERROR(INDEX('[1]公式予選（TT）-結果表（貼付）'!$A:$Z,MATCH($B16,'[1]公式予選（TT）-結果表（貼付）'!$B:$B,0),MATCH('公式予選（TT）-結果表（印刷）'!D$11,'[1]公式予選（TT）-結果表（貼付）'!$1:$1,0)),"")</f>
        <v>百瀬 翔</v>
      </c>
      <c r="E16" s="33" t="str">
        <f>IFERROR(INDEX('[1]公式予選（TT）-結果表（貼付）'!$A:$Z,MATCH($B16,'[1]公式予選（TT）-結果表（貼付）'!$B:$B,0),MATCH('公式予選（TT）-結果表（印刷）'!E$11,'[1]公式予選（TT）-結果表（貼付）'!$1:$1,0)),"")</f>
        <v>LN/IAME</v>
      </c>
      <c r="F16" s="34" t="str">
        <f>IFERROR(INDEX('[1]公式予選（TT）-結果表（貼付）'!$A:$Z,MATCH($B16,'[1]公式予選（TT）-結果表（貼付）'!$B:$B,0),MATCH('公式予選（TT）-結果表（印刷）'!F$11,'[1]公式予選（TT）-結果表（貼付）'!$1:$1,0)),"")</f>
        <v>HRS　JAPAN</v>
      </c>
      <c r="G16" s="35" t="str">
        <f>IFERROR(INDEX('[1]公式予選（TT）-結果表（貼付）'!$A:$Z,MATCH($B16,'[1]公式予選（TT）-結果表（貼付）'!$B:$B,0),MATCH('公式予選（TT）-結果表（印刷）'!G$11,'[1]公式予選（TT）-結果表（貼付）'!$1:$1,0)),"")</f>
        <v>BS</v>
      </c>
      <c r="H16" s="36">
        <f>IF(A16="DNS","ｽﾀｰﾄ出来ず",IF(A16="DQ","失　格",IFERROR(INDEX('[1]公式予選（TT）-結果表（貼付）'!$A:$Z,MATCH($B16,'[1]公式予選（TT）-結果表（貼付）'!$B:$B,0),MATCH('公式予選（TT）-結果表（印刷）'!H$11,'[1]公式予選（TT）-結果表（貼付）'!$1:$1,0)),"")))</f>
        <v>49.838000000000001</v>
      </c>
      <c r="I16" s="37" t="str">
        <f t="shared" si="0"/>
        <v/>
      </c>
      <c r="J16" s="40">
        <f>IF(OR('[1]公式予選（TT）-結果表（貼付）'!A5="DNS",'[1]公式予選（TT）-結果表（貼付）'!A5="DQ"),"",IFERROR(INDEX('[1]公式予選（TT）-結果表（貼付）'!$A:$Z,MATCH($B16,'[1]公式予選（TT）-結果表（貼付）'!$B:$B,0),MATCH('公式予選（TT）-結果表（印刷）'!J$11,'[1]公式予選（TT）-結果表（貼付）'!$1:$1,0)),""))</f>
        <v>0.122</v>
      </c>
      <c r="K16" s="40">
        <f>IF(OR('[1]公式予選（TT）-結果表（貼付）'!A5="DNS",'[1]公式予選（TT）-結果表（貼付）'!A5="DQ"),"",IFERROR(INDEX('[1]公式予選（TT）-結果表（貼付）'!$A:$Z,MATCH($B16,'[1]公式予選（TT）-結果表（貼付）'!$B:$B,0),MATCH('公式予選（TT）-結果表（印刷）'!K$11,'[1]公式予選（TT）-結果表（貼付）'!$1:$1,0)),""))</f>
        <v>2E-3</v>
      </c>
      <c r="L16" s="38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2/5</v>
      </c>
      <c r="M16" s="39"/>
      <c r="N16" s="4"/>
      <c r="O16" s="4"/>
      <c r="P16" s="5" t="str">
        <f>IF(IFERROR(INDEX('[1]公式予選（TT）-結果表（貼付）'!$A:$Z,MATCH($B16,'[1]公式予選（TT）-結果表（貼付）'!$B:$B,0),MATCH(P$11,'[1]公式予選（TT）-結果表（貼付）'!$1:$1,0)),"")=0,"",IFERROR(INDEX('[1]公式予選（TT）-結果表（貼付）'!$A:$Z,MATCH($B16,'[1]公式予選（TT）-結果表（貼付）'!$B:$B,0),MATCH(P$11,'[1]公式予選（TT）-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公式予選（TT）-結果表（貼付）'!$A:$Z,MATCH($A16,'[1]公式予選（TT）-結果表（貼付）'!$A:$A,0),MATCH(S$11,'[1]公式予選（TT）-結果表（貼付）'!$1:$1,0)),"")=0,"",IFERROR(INDEX('[1]公式予選（TT）-結果表（貼付）'!$A:$Z,MATCH($A16,'[1]公式予選（TT）-結果表（貼付）'!$A:$A,0),MATCH(S$11,'[1]公式予選（TT）-結果表（貼付）'!$1:$1,0)),""))</f>
        <v/>
      </c>
      <c r="T16" s="4"/>
      <c r="U16" s="4"/>
    </row>
    <row r="17" spans="1:21" ht="12.75" customHeight="1" x14ac:dyDescent="0.15">
      <c r="A17" s="30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1">
        <f>IFERROR(INDEX('[1]公式予選（TT）-結果表（貼付）'!A6:$V$50,MATCH($A17,'[1]公式予選（TT）-結果表（貼付）'!A6:$A$50,0),MATCH('公式予選（TT）-結果表（印刷）'!B$11,'[1]公式予選（TT）-結果表（貼付）'!$1:$1,0)),"")</f>
        <v>31</v>
      </c>
      <c r="C17" s="31"/>
      <c r="D17" s="32" t="str">
        <f>IFERROR(INDEX('[1]公式予選（TT）-結果表（貼付）'!$A:$Z,MATCH($B17,'[1]公式予選（TT）-結果表（貼付）'!$B:$B,0),MATCH('公式予選（TT）-結果表（印刷）'!D$11,'[1]公式予選（TT）-結果表（貼付）'!$1:$1,0)),"")</f>
        <v>中井 陽斗</v>
      </c>
      <c r="E17" s="33" t="str">
        <f>IFERROR(INDEX('[1]公式予選（TT）-結果表（貼付）'!$A:$Z,MATCH($B17,'[1]公式予選（TT）-結果表（貼付）'!$B:$B,0),MATCH('公式予選（TT）-結果表（印刷）'!E$11,'[1]公式予選（TT）-結果表（貼付）'!$1:$1,0)),"")</f>
        <v>CL/IAME</v>
      </c>
      <c r="F17" s="34" t="str">
        <f>IFERROR(INDEX('[1]公式予選（TT）-結果表（貼付）'!$A:$Z,MATCH($B17,'[1]公式予選（TT）-結果表（貼付）'!$B:$B,0),MATCH('公式予選（TT）-結果表（印刷）'!F$11,'[1]公式予選（TT）-結果表（貼付）'!$1:$1,0)),"")</f>
        <v>TEAM　EMATY</v>
      </c>
      <c r="G17" s="35" t="str">
        <f>IFERROR(INDEX('[1]公式予選（TT）-結果表（貼付）'!$A:$Z,MATCH($B17,'[1]公式予選（TT）-結果表（貼付）'!$B:$B,0),MATCH('公式予選（TT）-結果表（印刷）'!G$11,'[1]公式予選（TT）-結果表（貼付）'!$1:$1,0)),"")</f>
        <v>BS</v>
      </c>
      <c r="H17" s="36">
        <f>IF(A17="DNS","ｽﾀｰﾄ出来ず",IF(A17="DQ","失　格",IFERROR(INDEX('[1]公式予選（TT）-結果表（貼付）'!$A:$Z,MATCH($B17,'[1]公式予選（TT）-結果表（貼付）'!$B:$B,0),MATCH('公式予選（TT）-結果表（印刷）'!H$11,'[1]公式予選（TT）-結果表（貼付）'!$1:$1,0)),"")))</f>
        <v>49.856999999999999</v>
      </c>
      <c r="I17" s="37" t="str">
        <f t="shared" si="0"/>
        <v/>
      </c>
      <c r="J17" s="40">
        <f>IF(OR('[1]公式予選（TT）-結果表（貼付）'!A6="DNS",'[1]公式予選（TT）-結果表（貼付）'!A6="DQ"),"",IFERROR(INDEX('[1]公式予選（TT）-結果表（貼付）'!$A:$Z,MATCH($B17,'[1]公式予選（TT）-結果表（貼付）'!$B:$B,0),MATCH('公式予選（TT）-結果表（印刷）'!J$11,'[1]公式予選（TT）-結果表（貼付）'!$1:$1,0)),""))</f>
        <v>0.14099999999999999</v>
      </c>
      <c r="K17" s="40">
        <f>IF(OR('[1]公式予選（TT）-結果表（貼付）'!A6="DNS",'[1]公式予選（TT）-結果表（貼付）'!A6="DQ"),"",IFERROR(INDEX('[1]公式予選（TT）-結果表（貼付）'!$A:$Z,MATCH($B17,'[1]公式予選（TT）-結果表（貼付）'!$B:$B,0),MATCH('公式予選（TT）-結果表（印刷）'!K$11,'[1]公式予選（TT）-結果表（貼付）'!$1:$1,0)),""))</f>
        <v>1.9E-2</v>
      </c>
      <c r="L17" s="38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3/4</v>
      </c>
      <c r="M17" s="39"/>
      <c r="N17" s="4"/>
      <c r="O17" s="4"/>
      <c r="P17" s="5" t="str">
        <f>IF(IFERROR(INDEX('[1]公式予選（TT）-結果表（貼付）'!$A:$Z,MATCH($B17,'[1]公式予選（TT）-結果表（貼付）'!$B:$B,0),MATCH(P$11,'[1]公式予選（TT）-結果表（貼付）'!$1:$1,0)),"")=0,"",IFERROR(INDEX('[1]公式予選（TT）-結果表（貼付）'!$A:$Z,MATCH($B17,'[1]公式予選（TT）-結果表（貼付）'!$B:$B,0),MATCH(P$11,'[1]公式予選（TT）-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公式予選（TT）-結果表（貼付）'!$A:$Z,MATCH($A17,'[1]公式予選（TT）-結果表（貼付）'!$A:$A,0),MATCH(S$11,'[1]公式予選（TT）-結果表（貼付）'!$1:$1,0)),"")=0,"",IFERROR(INDEX('[1]公式予選（TT）-結果表（貼付）'!$A:$Z,MATCH($A17,'[1]公式予選（TT）-結果表（貼付）'!$A:$A,0),MATCH(S$11,'[1]公式予選（TT）-結果表（貼付）'!$1:$1,0)),""))</f>
        <v/>
      </c>
      <c r="T17" s="4"/>
      <c r="U17" s="4"/>
    </row>
    <row r="18" spans="1:21" ht="12.75" customHeight="1" x14ac:dyDescent="0.15">
      <c r="A18" s="30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1">
        <f>IFERROR(INDEX('[1]公式予選（TT）-結果表（貼付）'!A7:$V$50,MATCH($A18,'[1]公式予選（TT）-結果表（貼付）'!A7:$A$50,0),MATCH('公式予選（TT）-結果表（印刷）'!B$11,'[1]公式予選（TT）-結果表（貼付）'!$1:$1,0)),"")</f>
        <v>55</v>
      </c>
      <c r="C18" s="31"/>
      <c r="D18" s="32" t="str">
        <f>IFERROR(INDEX('[1]公式予選（TT）-結果表（貼付）'!$A:$Z,MATCH($B18,'[1]公式予選（TT）-結果表（貼付）'!$B:$B,0),MATCH('公式予選（TT）-結果表（印刷）'!D$11,'[1]公式予選（TT）-結果表（貼付）'!$1:$1,0)),"")</f>
        <v>箕浦 稜己</v>
      </c>
      <c r="E18" s="33" t="str">
        <f>IFERROR(INDEX('[1]公式予選（TT）-結果表（貼付）'!$A:$Z,MATCH($B18,'[1]公式予選（TT）-結果表（貼付）'!$B:$B,0),MATCH('公式予選（TT）-結果表（印刷）'!E$11,'[1]公式予選（TT）-結果表（貼付）'!$1:$1,0)),"")</f>
        <v>ビレル/IAME</v>
      </c>
      <c r="F18" s="34" t="str">
        <f>IFERROR(INDEX('[1]公式予選（TT）-結果表（貼付）'!$A:$Z,MATCH($B18,'[1]公式予選（TT）-結果表（貼付）'!$B:$B,0),MATCH('公式予選（TT）-結果表（印刷）'!F$11,'[1]公式予選（TT）-結果表（貼付）'!$1:$1,0)),"")</f>
        <v>トップラボ</v>
      </c>
      <c r="G18" s="35" t="str">
        <f>IFERROR(INDEX('[1]公式予選（TT）-結果表（貼付）'!$A:$Z,MATCH($B18,'[1]公式予選（TT）-結果表（貼付）'!$B:$B,0),MATCH('公式予選（TT）-結果表（印刷）'!G$11,'[1]公式予選（TT）-結果表（貼付）'!$1:$1,0)),"")</f>
        <v>BS</v>
      </c>
      <c r="H18" s="36">
        <f>IF(A18="DNS","ｽﾀｰﾄ出来ず",IF(A18="DQ","失　格",IFERROR(INDEX('[1]公式予選（TT）-結果表（貼付）'!$A:$Z,MATCH($B18,'[1]公式予選（TT）-結果表（貼付）'!$B:$B,0),MATCH('公式予選（TT）-結果表（印刷）'!H$11,'[1]公式予選（TT）-結果表（貼付）'!$1:$1,0)),"")))</f>
        <v>49.87</v>
      </c>
      <c r="I18" s="37" t="str">
        <f t="shared" si="0"/>
        <v/>
      </c>
      <c r="J18" s="40">
        <f>IF(OR('[1]公式予選（TT）-結果表（貼付）'!A7="DNS",'[1]公式予選（TT）-結果表（貼付）'!A7="DQ"),"",IFERROR(INDEX('[1]公式予選（TT）-結果表（貼付）'!$A:$Z,MATCH($B18,'[1]公式予選（TT）-結果表（貼付）'!$B:$B,0),MATCH('公式予選（TT）-結果表（印刷）'!J$11,'[1]公式予選（TT）-結果表（貼付）'!$1:$1,0)),""))</f>
        <v>0.154</v>
      </c>
      <c r="K18" s="40">
        <f>IF(OR('[1]公式予選（TT）-結果表（貼付）'!A7="DNS",'[1]公式予選（TT）-結果表（貼付）'!A7="DQ"),"",IFERROR(INDEX('[1]公式予選（TT）-結果表（貼付）'!$A:$Z,MATCH($B18,'[1]公式予選（TT）-結果表（貼付）'!$B:$B,0),MATCH('公式予選（TT）-結果表（印刷）'!K$11,'[1]公式予選（TT）-結果表（貼付）'!$1:$1,0)),""))</f>
        <v>1.2999999999999999E-2</v>
      </c>
      <c r="L18" s="38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1/6</v>
      </c>
      <c r="M18" s="39"/>
      <c r="N18" s="4"/>
      <c r="O18" s="4"/>
      <c r="P18" s="5" t="str">
        <f>IF(IFERROR(INDEX('[1]公式予選（TT）-結果表（貼付）'!$A:$Z,MATCH($B18,'[1]公式予選（TT）-結果表（貼付）'!$B:$B,0),MATCH(P$11,'[1]公式予選（TT）-結果表（貼付）'!$1:$1,0)),"")=0,"",IFERROR(INDEX('[1]公式予選（TT）-結果表（貼付）'!$A:$Z,MATCH($B18,'[1]公式予選（TT）-結果表（貼付）'!$B:$B,0),MATCH(P$11,'[1]公式予選（TT）-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公式予選（TT）-結果表（貼付）'!$A:$Z,MATCH($A18,'[1]公式予選（TT）-結果表（貼付）'!$A:$A,0),MATCH(S$11,'[1]公式予選（TT）-結果表（貼付）'!$1:$1,0)),"")=0,"",IFERROR(INDEX('[1]公式予選（TT）-結果表（貼付）'!$A:$Z,MATCH($A18,'[1]公式予選（TT）-結果表（貼付）'!$A:$A,0),MATCH(S$11,'[1]公式予選（TT）-結果表（貼付）'!$1:$1,0)),""))</f>
        <v/>
      </c>
      <c r="T18" s="4"/>
      <c r="U18" s="4"/>
    </row>
    <row r="19" spans="1:21" ht="12.75" customHeight="1" x14ac:dyDescent="0.15">
      <c r="A19" s="30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1">
        <f>IFERROR(INDEX('[1]公式予選（TT）-結果表（貼付）'!A8:$V$50,MATCH($A19,'[1]公式予選（TT）-結果表（貼付）'!A8:$A$50,0),MATCH('公式予選（TT）-結果表（印刷）'!B$11,'[1]公式予選（TT）-結果表（貼付）'!$1:$1,0)),"")</f>
        <v>17</v>
      </c>
      <c r="C19" s="31"/>
      <c r="D19" s="32" t="str">
        <f>IFERROR(INDEX('[1]公式予選（TT）-結果表（貼付）'!$A:$Z,MATCH($B19,'[1]公式予選（TT）-結果表（貼付）'!$B:$B,0),MATCH('公式予選（TT）-結果表（印刷）'!D$11,'[1]公式予選（TT）-結果表（貼付）'!$1:$1,0)),"")</f>
        <v>白石 いつも</v>
      </c>
      <c r="E19" s="33" t="str">
        <f>IFERROR(INDEX('[1]公式予選（TT）-結果表（貼付）'!$A:$Z,MATCH($B19,'[1]公式予選（TT）-結果表（貼付）'!$B:$B,0),MATCH('公式予選（TT）-結果表（印刷）'!E$11,'[1]公式予選（TT）-結果表（貼付）'!$1:$1,0)),"")</f>
        <v>KOSMIC/IAME</v>
      </c>
      <c r="F19" s="34" t="str">
        <f>IFERROR(INDEX('[1]公式予選（TT）-結果表（貼付）'!$A:$Z,MATCH($B19,'[1]公式予選（TT）-結果表（貼付）'!$B:$B,0),MATCH('公式予選（TT）-結果表（印刷）'!F$11,'[1]公式予選（TT）-結果表（貼付）'!$1:$1,0)),"")</f>
        <v>HRSJAPAN</v>
      </c>
      <c r="G19" s="35" t="str">
        <f>IFERROR(INDEX('[1]公式予選（TT）-結果表（貼付）'!$A:$Z,MATCH($B19,'[1]公式予選（TT）-結果表（貼付）'!$B:$B,0),MATCH('公式予選（TT）-結果表（印刷）'!G$11,'[1]公式予選（TT）-結果表（貼付）'!$1:$1,0)),"")</f>
        <v>BS</v>
      </c>
      <c r="H19" s="36">
        <f>IF(A19="DNS","ｽﾀｰﾄ出来ず",IF(A19="DQ","失　格",IFERROR(INDEX('[1]公式予選（TT）-結果表（貼付）'!$A:$Z,MATCH($B19,'[1]公式予選（TT）-結果表（貼付）'!$B:$B,0),MATCH('公式予選（TT）-結果表（印刷）'!H$11,'[1]公式予選（TT）-結果表（貼付）'!$1:$1,0)),"")))</f>
        <v>49.877000000000002</v>
      </c>
      <c r="I19" s="37" t="str">
        <f t="shared" si="0"/>
        <v/>
      </c>
      <c r="J19" s="40">
        <f>IF(OR('[1]公式予選（TT）-結果表（貼付）'!A8="DNS",'[1]公式予選（TT）-結果表（貼付）'!A8="DQ"),"",IFERROR(INDEX('[1]公式予選（TT）-結果表（貼付）'!$A:$Z,MATCH($B19,'[1]公式予選（TT）-結果表（貼付）'!$B:$B,0),MATCH('公式予選（TT）-結果表（印刷）'!J$11,'[1]公式予選（TT）-結果表（貼付）'!$1:$1,0)),""))</f>
        <v>0.161</v>
      </c>
      <c r="K19" s="40">
        <f>IF(OR('[1]公式予選（TT）-結果表（貼付）'!A8="DNS",'[1]公式予選（TT）-結果表（貼付）'!A8="DQ"),"",IFERROR(INDEX('[1]公式予選（TT）-結果表（貼付）'!$A:$Z,MATCH($B19,'[1]公式予選（TT）-結果表（貼付）'!$B:$B,0),MATCH('公式予選（TT）-結果表（印刷）'!K$11,'[1]公式予選（TT）-結果表（貼付）'!$1:$1,0)),""))</f>
        <v>7.0000000000000001E-3</v>
      </c>
      <c r="L19" s="38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3/5</v>
      </c>
      <c r="M19" s="39"/>
      <c r="N19" s="4"/>
      <c r="O19" s="4"/>
      <c r="P19" s="5" t="str">
        <f>IF(IFERROR(INDEX('[1]公式予選（TT）-結果表（貼付）'!$A:$Z,MATCH($B19,'[1]公式予選（TT）-結果表（貼付）'!$B:$B,0),MATCH(P$11,'[1]公式予選（TT）-結果表（貼付）'!$1:$1,0)),"")=0,"",IFERROR(INDEX('[1]公式予選（TT）-結果表（貼付）'!$A:$Z,MATCH($B19,'[1]公式予選（TT）-結果表（貼付）'!$B:$B,0),MATCH(P$11,'[1]公式予選（TT）-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公式予選（TT）-結果表（貼付）'!$A:$Z,MATCH($A19,'[1]公式予選（TT）-結果表（貼付）'!$A:$A,0),MATCH(S$11,'[1]公式予選（TT）-結果表（貼付）'!$1:$1,0)),"")=0,"",IFERROR(INDEX('[1]公式予選（TT）-結果表（貼付）'!$A:$Z,MATCH($A19,'[1]公式予選（TT）-結果表（貼付）'!$A:$A,0),MATCH(S$11,'[1]公式予選（TT）-結果表（貼付）'!$1:$1,0)),""))</f>
        <v/>
      </c>
      <c r="T19" s="4"/>
      <c r="U19" s="4"/>
    </row>
    <row r="20" spans="1:21" ht="12.75" customHeight="1" x14ac:dyDescent="0.15">
      <c r="A20" s="30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1">
        <f>IFERROR(INDEX('[1]公式予選（TT）-結果表（貼付）'!A9:$V$50,MATCH($A20,'[1]公式予選（TT）-結果表（貼付）'!A9:$A$50,0),MATCH('公式予選（TT）-結果表（印刷）'!B$11,'[1]公式予選（TT）-結果表（貼付）'!$1:$1,0)),"")</f>
        <v>35</v>
      </c>
      <c r="C20" s="31"/>
      <c r="D20" s="32" t="str">
        <f>IFERROR(INDEX('[1]公式予選（TT）-結果表（貼付）'!$A:$Z,MATCH($B20,'[1]公式予選（TT）-結果表（貼付）'!$B:$B,0),MATCH('公式予選（TT）-結果表（印刷）'!D$11,'[1]公式予選（TT）-結果表（貼付）'!$1:$1,0)),"")</f>
        <v>冨田 真弥</v>
      </c>
      <c r="E20" s="33" t="str">
        <f>IFERROR(INDEX('[1]公式予選（TT）-結果表（貼付）'!$A:$Z,MATCH($B20,'[1]公式予選（TT）-結果表（貼付）'!$B:$B,0),MATCH('公式予選（TT）-結果表（印刷）'!E$11,'[1]公式予選（TT）-結果表（貼付）'!$1:$1,0)),"")</f>
        <v>Drago CORSE/IAME</v>
      </c>
      <c r="F20" s="34" t="str">
        <f>IFERROR(INDEX('[1]公式予選（TT）-結果表（貼付）'!$A:$Z,MATCH($B20,'[1]公式予選（TT）-結果表（貼付）'!$B:$B,0),MATCH('公式予選（TT）-結果表（印刷）'!F$11,'[1]公式予選（TT）-結果表（貼付）'!$1:$1,0)),"")</f>
        <v>EHRE MOTOR SPORTS</v>
      </c>
      <c r="G20" s="35" t="str">
        <f>IFERROR(INDEX('[1]公式予選（TT）-結果表（貼付）'!$A:$Z,MATCH($B20,'[1]公式予選（TT）-結果表（貼付）'!$B:$B,0),MATCH('公式予選（TT）-結果表（印刷）'!G$11,'[1]公式予選（TT）-結果表（貼付）'!$1:$1,0)),"")</f>
        <v>BS</v>
      </c>
      <c r="H20" s="36">
        <f>IF(A20="DNS","ｽﾀｰﾄ出来ず",IF(A20="DQ","失　格",IFERROR(INDEX('[1]公式予選（TT）-結果表（貼付）'!$A:$Z,MATCH($B20,'[1]公式予選（TT）-結果表（貼付）'!$B:$B,0),MATCH('公式予選（TT）-結果表（印刷）'!H$11,'[1]公式予選（TT）-結果表（貼付）'!$1:$1,0)),"")))</f>
        <v>49.887999999999998</v>
      </c>
      <c r="I20" s="37" t="str">
        <f t="shared" si="0"/>
        <v/>
      </c>
      <c r="J20" s="40">
        <f>IF(OR('[1]公式予選（TT）-結果表（貼付）'!A9="DNS",'[1]公式予選（TT）-結果表（貼付）'!A9="DQ"),"",IFERROR(INDEX('[1]公式予選（TT）-結果表（貼付）'!$A:$Z,MATCH($B20,'[1]公式予選（TT）-結果表（貼付）'!$B:$B,0),MATCH('公式予選（TT）-結果表（印刷）'!J$11,'[1]公式予選（TT）-結果表（貼付）'!$1:$1,0)),""))</f>
        <v>0.17199999999999999</v>
      </c>
      <c r="K20" s="40">
        <f>IF(OR('[1]公式予選（TT）-結果表（貼付）'!A9="DNS",'[1]公式予選（TT）-結果表（貼付）'!A9="DQ"),"",IFERROR(INDEX('[1]公式予選（TT）-結果表（貼付）'!$A:$Z,MATCH($B20,'[1]公式予選（TT）-結果表（貼付）'!$B:$B,0),MATCH('公式予選（TT）-結果表（印刷）'!K$11,'[1]公式予選（TT）-結果表（貼付）'!$1:$1,0)),""))</f>
        <v>1.0999999999999999E-2</v>
      </c>
      <c r="L20" s="38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3/4</v>
      </c>
      <c r="M20" s="39"/>
      <c r="N20" s="4"/>
      <c r="O20" s="4"/>
      <c r="P20" s="5" t="str">
        <f>IF(IFERROR(INDEX('[1]公式予選（TT）-結果表（貼付）'!$A:$Z,MATCH($B20,'[1]公式予選（TT）-結果表（貼付）'!$B:$B,0),MATCH(P$11,'[1]公式予選（TT）-結果表（貼付）'!$1:$1,0)),"")=0,"",IFERROR(INDEX('[1]公式予選（TT）-結果表（貼付）'!$A:$Z,MATCH($B20,'[1]公式予選（TT）-結果表（貼付）'!$B:$B,0),MATCH(P$11,'[1]公式予選（TT）-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公式予選（TT）-結果表（貼付）'!$A:$Z,MATCH($A20,'[1]公式予選（TT）-結果表（貼付）'!$A:$A,0),MATCH(S$11,'[1]公式予選（TT）-結果表（貼付）'!$1:$1,0)),"")=0,"",IFERROR(INDEX('[1]公式予選（TT）-結果表（貼付）'!$A:$Z,MATCH($A20,'[1]公式予選（TT）-結果表（貼付）'!$A:$A,0),MATCH(S$11,'[1]公式予選（TT）-結果表（貼付）'!$1:$1,0)),""))</f>
        <v/>
      </c>
      <c r="T20" s="4"/>
      <c r="U20" s="4"/>
    </row>
    <row r="21" spans="1:21" ht="12.75" customHeight="1" x14ac:dyDescent="0.15">
      <c r="A21" s="30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1">
        <f>IFERROR(INDEX('[1]公式予選（TT）-結果表（貼付）'!A10:$V$50,MATCH($A21,'[1]公式予選（TT）-結果表（貼付）'!A10:$A$50,0),MATCH('公式予選（TT）-結果表（印刷）'!B$11,'[1]公式予選（TT）-結果表（貼付）'!$1:$1,0)),"")</f>
        <v>8</v>
      </c>
      <c r="C21" s="31"/>
      <c r="D21" s="32" t="str">
        <f>IFERROR(INDEX('[1]公式予選（TT）-結果表（貼付）'!$A:$Z,MATCH($B21,'[1]公式予選（TT）-結果表（貼付）'!$B:$B,0),MATCH('公式予選（TT）-結果表（印刷）'!D$11,'[1]公式予選（TT）-結果表（貼付）'!$1:$1,0)),"")</f>
        <v>中條 智裕</v>
      </c>
      <c r="E21" s="33" t="str">
        <f>IFERROR(INDEX('[1]公式予選（TT）-結果表（貼付）'!$A:$Z,MATCH($B21,'[1]公式予選（TT）-結果表（貼付）'!$B:$B,0),MATCH('公式予選（TT）-結果表（印刷）'!E$11,'[1]公式予選（TT）-結果表（貼付）'!$1:$1,0)),"")</f>
        <v>birelART/IAME</v>
      </c>
      <c r="F21" s="34" t="str">
        <f>IFERROR(INDEX('[1]公式予選（TT）-結果表（貼付）'!$A:$Z,MATCH($B21,'[1]公式予選（TT）-結果表（貼付）'!$B:$B,0),MATCH('公式予選（TT）-結果表（印刷）'!F$11,'[1]公式予選（TT）-結果表（貼付）'!$1:$1,0)),"")</f>
        <v>Scuderia Sfida</v>
      </c>
      <c r="G21" s="35" t="str">
        <f>IFERROR(INDEX('[1]公式予選（TT）-結果表（貼付）'!$A:$Z,MATCH($B21,'[1]公式予選（TT）-結果表（貼付）'!$B:$B,0),MATCH('公式予選（TT）-結果表（印刷）'!G$11,'[1]公式予選（TT）-結果表（貼付）'!$1:$1,0)),"")</f>
        <v>BS</v>
      </c>
      <c r="H21" s="36">
        <f>IF(A21="DNS","ｽﾀｰﾄ出来ず",IF(A21="DQ","失　格",IFERROR(INDEX('[1]公式予選（TT）-結果表（貼付）'!$A:$Z,MATCH($B21,'[1]公式予選（TT）-結果表（貼付）'!$B:$B,0),MATCH('公式予選（TT）-結果表（印刷）'!H$11,'[1]公式予選（TT）-結果表（貼付）'!$1:$1,0)),"")))</f>
        <v>49.902999999999999</v>
      </c>
      <c r="I21" s="37" t="str">
        <f t="shared" si="0"/>
        <v/>
      </c>
      <c r="J21" s="40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'公式予選（TT）-結果表（印刷）'!J$11,'[1]公式予選（TT）-結果表（貼付）'!$1:$1,0)),""))</f>
        <v>0.187</v>
      </c>
      <c r="K21" s="40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'公式予選（TT）-結果表（印刷）'!K$11,'[1]公式予選（TT）-結果表（貼付）'!$1:$1,0)),""))</f>
        <v>1.4999999999999999E-2</v>
      </c>
      <c r="L21" s="38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1/6</v>
      </c>
      <c r="M21" s="39"/>
      <c r="N21" s="4"/>
      <c r="O21" s="4"/>
      <c r="P21" s="5" t="str">
        <f>IF(IFERROR(INDEX('[1]公式予選（TT）-結果表（貼付）'!$A:$Z,MATCH($B21,'[1]公式予選（TT）-結果表（貼付）'!$B:$B,0),MATCH(P$11,'[1]公式予選（TT）-結果表（貼付）'!$1:$1,0)),"")=0,"",IFERROR(INDEX('[1]公式予選（TT）-結果表（貼付）'!$A:$Z,MATCH($B21,'[1]公式予選（TT）-結果表（貼付）'!$B:$B,0),MATCH(P$11,'[1]公式予選（TT）-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公式予選（TT）-結果表（貼付）'!$A:$Z,MATCH($A21,'[1]公式予選（TT）-結果表（貼付）'!$A:$A,0),MATCH(S$11,'[1]公式予選（TT）-結果表（貼付）'!$1:$1,0)),"")=0,"",IFERROR(INDEX('[1]公式予選（TT）-結果表（貼付）'!$A:$Z,MATCH($A21,'[1]公式予選（TT）-結果表（貼付）'!$A:$A,0),MATCH(S$11,'[1]公式予選（TT）-結果表（貼付）'!$1:$1,0)),""))</f>
        <v/>
      </c>
      <c r="T21" s="4"/>
      <c r="U21" s="4"/>
    </row>
    <row r="22" spans="1:21" ht="12.75" customHeight="1" x14ac:dyDescent="0.15">
      <c r="A22" s="30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1">
        <f>IFERROR(INDEX('[1]公式予選（TT）-結果表（貼付）'!A11:$V$50,MATCH($A22,'[1]公式予選（TT）-結果表（貼付）'!A11:$A$50,0),MATCH('公式予選（TT）-結果表（印刷）'!B$11,'[1]公式予選（TT）-結果表（貼付）'!$1:$1,0)),"")</f>
        <v>39</v>
      </c>
      <c r="C22" s="31"/>
      <c r="D22" s="32" t="str">
        <f>IFERROR(INDEX('[1]公式予選（TT）-結果表（貼付）'!$A:$Z,MATCH($B22,'[1]公式予選（TT）-結果表（貼付）'!$B:$B,0),MATCH('公式予選（TT）-結果表（印刷）'!D$11,'[1]公式予選（TT）-結果表（貼付）'!$1:$1,0)),"")</f>
        <v>成宮 柊磨</v>
      </c>
      <c r="E22" s="33" t="str">
        <f>IFERROR(INDEX('[1]公式予選（TT）-結果表（貼付）'!$A:$Z,MATCH($B22,'[1]公式予選（TT）-結果表（貼付）'!$B:$B,0),MATCH('公式予選（TT）-結果表（印刷）'!E$11,'[1]公式予選（TT）-結果表（貼付）'!$1:$1,0)),"")</f>
        <v>KR/IAME</v>
      </c>
      <c r="F22" s="34" t="str">
        <f>IFERROR(INDEX('[1]公式予選（TT）-結果表（貼付）'!$A:$Z,MATCH($B22,'[1]公式予選（TT）-結果表（貼付）'!$B:$B,0),MATCH('公式予選（TT）-結果表（印刷）'!F$11,'[1]公式予選（TT）-結果表（貼付）'!$1:$1,0)),"")</f>
        <v>Team REGOLITH</v>
      </c>
      <c r="G22" s="35" t="str">
        <f>IFERROR(INDEX('[1]公式予選（TT）-結果表（貼付）'!$A:$Z,MATCH($B22,'[1]公式予選（TT）-結果表（貼付）'!$B:$B,0),MATCH('公式予選（TT）-結果表（印刷）'!G$11,'[1]公式予選（TT）-結果表（貼付）'!$1:$1,0)),"")</f>
        <v>BS</v>
      </c>
      <c r="H22" s="36">
        <f>IF(A22="DNS","ｽﾀｰﾄ出来ず",IF(A22="DQ","失　格",IFERROR(INDEX('[1]公式予選（TT）-結果表（貼付）'!$A:$Z,MATCH($B22,'[1]公式予選（TT）-結果表（貼付）'!$B:$B,0),MATCH('公式予選（TT）-結果表（印刷）'!H$11,'[1]公式予選（TT）-結果表（貼付）'!$1:$1,0)),"")))</f>
        <v>49.92</v>
      </c>
      <c r="I22" s="37" t="str">
        <f t="shared" si="0"/>
        <v/>
      </c>
      <c r="J22" s="40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'公式予選（TT）-結果表（印刷）'!J$11,'[1]公式予選（TT）-結果表（貼付）'!$1:$1,0)),""))</f>
        <v>0.20399999999999999</v>
      </c>
      <c r="K22" s="40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'公式予選（TT）-結果表（印刷）'!K$11,'[1]公式予選（TT）-結果表（貼付）'!$1:$1,0)),""))</f>
        <v>1.7000000000000001E-2</v>
      </c>
      <c r="L22" s="38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2/6</v>
      </c>
      <c r="M22" s="39"/>
      <c r="N22" s="4"/>
      <c r="O22" s="4"/>
      <c r="P22" s="5" t="str">
        <f>IF(IFERROR(INDEX('[1]公式予選（TT）-結果表（貼付）'!$A:$Z,MATCH($B22,'[1]公式予選（TT）-結果表（貼付）'!$B:$B,0),MATCH(P$11,'[1]公式予選（TT）-結果表（貼付）'!$1:$1,0)),"")=0,"",IFERROR(INDEX('[1]公式予選（TT）-結果表（貼付）'!$A:$Z,MATCH($B22,'[1]公式予選（TT）-結果表（貼付）'!$B:$B,0),MATCH(P$11,'[1]公式予選（TT）-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公式予選（TT）-結果表（貼付）'!$A:$Z,MATCH($A22,'[1]公式予選（TT）-結果表（貼付）'!$A:$A,0),MATCH(S$11,'[1]公式予選（TT）-結果表（貼付）'!$1:$1,0)),"")=0,"",IFERROR(INDEX('[1]公式予選（TT）-結果表（貼付）'!$A:$Z,MATCH($A22,'[1]公式予選（TT）-結果表（貼付）'!$A:$A,0),MATCH(S$11,'[1]公式予選（TT）-結果表（貼付）'!$1:$1,0)),""))</f>
        <v/>
      </c>
      <c r="T22" s="4"/>
      <c r="U22" s="4"/>
    </row>
    <row r="23" spans="1:21" ht="12.75" customHeight="1" x14ac:dyDescent="0.15">
      <c r="A23" s="30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1">
        <f>IFERROR(INDEX('[1]公式予選（TT）-結果表（貼付）'!A12:$V$50,MATCH($A23,'[1]公式予選（TT）-結果表（貼付）'!A12:$A$50,0),MATCH('公式予選（TT）-結果表（印刷）'!B$11,'[1]公式予選（TT）-結果表（貼付）'!$1:$1,0)),"")</f>
        <v>30</v>
      </c>
      <c r="C23" s="31"/>
      <c r="D23" s="32" t="str">
        <f>IFERROR(INDEX('[1]公式予選（TT）-結果表（貼付）'!$A:$Z,MATCH($B23,'[1]公式予選（TT）-結果表（貼付）'!$B:$B,0),MATCH('公式予選（TT）-結果表（印刷）'!D$11,'[1]公式予選（TT）-結果表（貼付）'!$1:$1,0)),"")</f>
        <v>鈴木 浬</v>
      </c>
      <c r="E23" s="33" t="str">
        <f>IFERROR(INDEX('[1]公式予選（TT）-結果表（貼付）'!$A:$Z,MATCH($B23,'[1]公式予選（TT）-結果表（貼付）'!$B:$B,0),MATCH('公式予選（TT）-結果表（印刷）'!E$11,'[1]公式予選（TT）-結果表（貼付）'!$1:$1,0)),"")</f>
        <v>minato/IAME</v>
      </c>
      <c r="F23" s="34" t="str">
        <f>IFERROR(INDEX('[1]公式予選（TT）-結果表（貼付）'!$A:$Z,MATCH($B23,'[1]公式予選（TT）-結果表（貼付）'!$B:$B,0),MATCH('公式予選（TT）-結果表（印刷）'!F$11,'[1]公式予選（TT）-結果表（貼付）'!$1:$1,0)),"")</f>
        <v>K.Project/LUCE</v>
      </c>
      <c r="G23" s="35" t="str">
        <f>IFERROR(INDEX('[1]公式予選（TT）-結果表（貼付）'!$A:$Z,MATCH($B23,'[1]公式予選（TT）-結果表（貼付）'!$B:$B,0),MATCH('公式予選（TT）-結果表（印刷）'!G$11,'[1]公式予選（TT）-結果表（貼付）'!$1:$1,0)),"")</f>
        <v>BS</v>
      </c>
      <c r="H23" s="36">
        <f>IF(A23="DNS","ｽﾀｰﾄ出来ず",IF(A23="DQ","失　格",IFERROR(INDEX('[1]公式予選（TT）-結果表（貼付）'!$A:$Z,MATCH($B23,'[1]公式予選（TT）-結果表（貼付）'!$B:$B,0),MATCH('公式予選（TT）-結果表（印刷）'!H$11,'[1]公式予選（TT）-結果表（貼付）'!$1:$1,0)),"")))</f>
        <v>49.939</v>
      </c>
      <c r="I23" s="37" t="str">
        <f t="shared" si="0"/>
        <v/>
      </c>
      <c r="J23" s="40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'公式予選（TT）-結果表（印刷）'!J$11,'[1]公式予選（TT）-結果表（貼付）'!$1:$1,0)),""))</f>
        <v>0.223</v>
      </c>
      <c r="K23" s="40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'公式予選（TT）-結果表（印刷）'!K$11,'[1]公式予選（TT）-結果表（貼付）'!$1:$1,0)),""))</f>
        <v>1.9E-2</v>
      </c>
      <c r="L23" s="38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1/3</v>
      </c>
      <c r="M23" s="39"/>
      <c r="N23" s="4"/>
      <c r="O23" s="4"/>
      <c r="P23" s="5" t="str">
        <f>IF(IFERROR(INDEX('[1]公式予選（TT）-結果表（貼付）'!$A:$Z,MATCH($B23,'[1]公式予選（TT）-結果表（貼付）'!$B:$B,0),MATCH(P$11,'[1]公式予選（TT）-結果表（貼付）'!$1:$1,0)),"")=0,"",IFERROR(INDEX('[1]公式予選（TT）-結果表（貼付）'!$A:$Z,MATCH($B23,'[1]公式予選（TT）-結果表（貼付）'!$B:$B,0),MATCH(P$11,'[1]公式予選（TT）-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公式予選（TT）-結果表（貼付）'!$A:$Z,MATCH($A23,'[1]公式予選（TT）-結果表（貼付）'!$A:$A,0),MATCH(S$11,'[1]公式予選（TT）-結果表（貼付）'!$1:$1,0)),"")=0,"",IFERROR(INDEX('[1]公式予選（TT）-結果表（貼付）'!$A:$Z,MATCH($A23,'[1]公式予選（TT）-結果表（貼付）'!$A:$A,0),MATCH(S$11,'[1]公式予選（TT）-結果表（貼付）'!$1:$1,0)),""))</f>
        <v/>
      </c>
      <c r="T23" s="4"/>
      <c r="U23" s="4"/>
    </row>
    <row r="24" spans="1:21" ht="12.75" customHeight="1" x14ac:dyDescent="0.15">
      <c r="A24" s="30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1">
        <f>IFERROR(INDEX('[1]公式予選（TT）-結果表（貼付）'!A13:$V$50,MATCH($A24,'[1]公式予選（TT）-結果表（貼付）'!A13:$A$50,0),MATCH('公式予選（TT）-結果表（印刷）'!B$11,'[1]公式予選（TT）-結果表（貼付）'!$1:$1,0)),"")</f>
        <v>11</v>
      </c>
      <c r="C24" s="31"/>
      <c r="D24" s="32" t="str">
        <f>IFERROR(INDEX('[1]公式予選（TT）-結果表（貼付）'!$A:$Z,MATCH($B24,'[1]公式予選（TT）-結果表（貼付）'!$B:$B,0),MATCH('公式予選（TT）-結果表（印刷）'!D$11,'[1]公式予選（TT）-結果表（貼付）'!$1:$1,0)),"")</f>
        <v>千田 琉貢</v>
      </c>
      <c r="E24" s="33" t="str">
        <f>IFERROR(INDEX('[1]公式予選（TT）-結果表（貼付）'!$A:$Z,MATCH($B24,'[1]公式予選（TT）-結果表（貼付）'!$B:$B,0),MATCH('公式予選（TT）-結果表（印刷）'!E$11,'[1]公式予選（TT）-結果表（貼付）'!$1:$1,0)),"")</f>
        <v>KOSMIC/IAME</v>
      </c>
      <c r="F24" s="34" t="str">
        <f>IFERROR(INDEX('[1]公式予選（TT）-結果表（貼付）'!$A:$Z,MATCH($B24,'[1]公式予選（TT）-結果表（貼付）'!$B:$B,0),MATCH('公式予選（TT）-結果表（印刷）'!F$11,'[1]公式予選（TT）-結果表（貼付）'!$1:$1,0)),"")</f>
        <v>Racing Team YRHKS</v>
      </c>
      <c r="G24" s="35" t="str">
        <f>IFERROR(INDEX('[1]公式予選（TT）-結果表（貼付）'!$A:$Z,MATCH($B24,'[1]公式予選（TT）-結果表（貼付）'!$B:$B,0),MATCH('公式予選（TT）-結果表（印刷）'!G$11,'[1]公式予選（TT）-結果表（貼付）'!$1:$1,0)),"")</f>
        <v>BS</v>
      </c>
      <c r="H24" s="36">
        <f>IF(A24="DNS","ｽﾀｰﾄ出来ず",IF(A24="DQ","失　格",IFERROR(INDEX('[1]公式予選（TT）-結果表（貼付）'!$A:$Z,MATCH($B24,'[1]公式予選（TT）-結果表（貼付）'!$B:$B,0),MATCH('公式予選（TT）-結果表（印刷）'!H$11,'[1]公式予選（TT）-結果表（貼付）'!$1:$1,0)),"")))</f>
        <v>49.988999999999997</v>
      </c>
      <c r="I24" s="37" t="str">
        <f t="shared" si="0"/>
        <v/>
      </c>
      <c r="J24" s="40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'公式予選（TT）-結果表（印刷）'!J$11,'[1]公式予選（TT）-結果表（貼付）'!$1:$1,0)),""))</f>
        <v>0.27300000000000002</v>
      </c>
      <c r="K24" s="40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'公式予選（TT）-結果表（印刷）'!K$11,'[1]公式予選（TT）-結果表（貼付）'!$1:$1,0)),""))</f>
        <v>0.05</v>
      </c>
      <c r="L24" s="38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3/6</v>
      </c>
      <c r="M24" s="39"/>
      <c r="N24" s="4"/>
      <c r="O24" s="4"/>
      <c r="P24" s="5" t="str">
        <f>IF(IFERROR(INDEX('[1]公式予選（TT）-結果表（貼付）'!$A:$Z,MATCH($B24,'[1]公式予選（TT）-結果表（貼付）'!$B:$B,0),MATCH(P$11,'[1]公式予選（TT）-結果表（貼付）'!$1:$1,0)),"")=0,"",IFERROR(INDEX('[1]公式予選（TT）-結果表（貼付）'!$A:$Z,MATCH($B24,'[1]公式予選（TT）-結果表（貼付）'!$B:$B,0),MATCH(P$11,'[1]公式予選（TT）-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公式予選（TT）-結果表（貼付）'!$A:$Z,MATCH($A24,'[1]公式予選（TT）-結果表（貼付）'!$A:$A,0),MATCH(S$11,'[1]公式予選（TT）-結果表（貼付）'!$1:$1,0)),"")=0,"",IFERROR(INDEX('[1]公式予選（TT）-結果表（貼付）'!$A:$Z,MATCH($A24,'[1]公式予選（TT）-結果表（貼付）'!$A:$A,0),MATCH(S$11,'[1]公式予選（TT）-結果表（貼付）'!$1:$1,0)),""))</f>
        <v/>
      </c>
      <c r="T24" s="4"/>
      <c r="U24" s="4"/>
    </row>
    <row r="25" spans="1:21" ht="12.75" customHeight="1" x14ac:dyDescent="0.15">
      <c r="A25" s="30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1">
        <f>IFERROR(INDEX('[1]公式予選（TT）-結果表（貼付）'!A14:$V$50,MATCH($A25,'[1]公式予選（TT）-結果表（貼付）'!A14:$A$50,0),MATCH('公式予選（TT）-結果表（印刷）'!B$11,'[1]公式予選（TT）-結果表（貼付）'!$1:$1,0)),"")</f>
        <v>36</v>
      </c>
      <c r="C25" s="31"/>
      <c r="D25" s="32" t="str">
        <f>IFERROR(INDEX('[1]公式予選（TT）-結果表（貼付）'!$A:$Z,MATCH($B25,'[1]公式予選（TT）-結果表（貼付）'!$B:$B,0),MATCH('公式予選（TT）-結果表（印刷）'!D$11,'[1]公式予選（TT）-結果表（貼付）'!$1:$1,0)),"")</f>
        <v>續木 堂統</v>
      </c>
      <c r="E25" s="33" t="str">
        <f>IFERROR(INDEX('[1]公式予選（TT）-結果表（貼付）'!$A:$Z,MATCH($B25,'[1]公式予選（TT）-結果表（貼付）'!$B:$B,0),MATCH('公式予選（TT）-結果表（印刷）'!E$11,'[1]公式予選（TT）-結果表（貼付）'!$1:$1,0)),"")</f>
        <v>プラガ/IAME</v>
      </c>
      <c r="F25" s="34" t="str">
        <f>IFERROR(INDEX('[1]公式予選（TT）-結果表（貼付）'!$A:$Z,MATCH($B25,'[1]公式予選（TT）-結果表（貼付）'!$B:$B,0),MATCH('公式予選（TT）-結果表（印刷）'!F$11,'[1]公式予選（TT）-結果表（貼付）'!$1:$1,0)),"")</f>
        <v>ガレージC</v>
      </c>
      <c r="G25" s="35" t="str">
        <f>IFERROR(INDEX('[1]公式予選（TT）-結果表（貼付）'!$A:$Z,MATCH($B25,'[1]公式予選（TT）-結果表（貼付）'!$B:$B,0),MATCH('公式予選（TT）-結果表（印刷）'!G$11,'[1]公式予選（TT）-結果表（貼付）'!$1:$1,0)),"")</f>
        <v>BS</v>
      </c>
      <c r="H25" s="36">
        <f>IF(A25="DNS","ｽﾀｰﾄ出来ず",IF(A25="DQ","失　格",IFERROR(INDEX('[1]公式予選（TT）-結果表（貼付）'!$A:$Z,MATCH($B25,'[1]公式予選（TT）-結果表（貼付）'!$B:$B,0),MATCH('公式予選（TT）-結果表（印刷）'!H$11,'[1]公式予選（TT）-結果表（貼付）'!$1:$1,0)),"")))</f>
        <v>49.993000000000002</v>
      </c>
      <c r="I25" s="37" t="str">
        <f t="shared" si="0"/>
        <v/>
      </c>
      <c r="J25" s="40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'公式予選（TT）-結果表（印刷）'!J$11,'[1]公式予選（TT）-結果表（貼付）'!$1:$1,0)),""))</f>
        <v>0.27700000000000002</v>
      </c>
      <c r="K25" s="40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'公式予選（TT）-結果表（印刷）'!K$11,'[1]公式予選（TT）-結果表（貼付）'!$1:$1,0)),""))</f>
        <v>4.0000000000000001E-3</v>
      </c>
      <c r="L25" s="38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3/5</v>
      </c>
      <c r="M25" s="39"/>
      <c r="N25" s="4"/>
      <c r="O25" s="4"/>
      <c r="P25" s="5" t="str">
        <f>IF(IFERROR(INDEX('[1]公式予選（TT）-結果表（貼付）'!$A:$Z,MATCH($B25,'[1]公式予選（TT）-結果表（貼付）'!$B:$B,0),MATCH(P$11,'[1]公式予選（TT）-結果表（貼付）'!$1:$1,0)),"")=0,"",IFERROR(INDEX('[1]公式予選（TT）-結果表（貼付）'!$A:$Z,MATCH($B25,'[1]公式予選（TT）-結果表（貼付）'!$B:$B,0),MATCH(P$11,'[1]公式予選（TT）-結果表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公式予選（TT）-結果表（貼付）'!$A:$Z,MATCH($A25,'[1]公式予選（TT）-結果表（貼付）'!$A:$A,0),MATCH(S$11,'[1]公式予選（TT）-結果表（貼付）'!$1:$1,0)),"")=0,"",IFERROR(INDEX('[1]公式予選（TT）-結果表（貼付）'!$A:$Z,MATCH($A25,'[1]公式予選（TT）-結果表（貼付）'!$A:$A,0),MATCH(S$11,'[1]公式予選（TT）-結果表（貼付）'!$1:$1,0)),""))</f>
        <v/>
      </c>
      <c r="T25" s="4"/>
      <c r="U25" s="4"/>
    </row>
    <row r="26" spans="1:21" ht="12.75" customHeight="1" x14ac:dyDescent="0.15">
      <c r="A26" s="30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1">
        <f>IFERROR(INDEX('[1]公式予選（TT）-結果表（貼付）'!A15:$V$50,MATCH($A26,'[1]公式予選（TT）-結果表（貼付）'!A15:$A$50,0),MATCH('公式予選（TT）-結果表（印刷）'!B$11,'[1]公式予選（TT）-結果表（貼付）'!$1:$1,0)),"")</f>
        <v>12</v>
      </c>
      <c r="C26" s="31"/>
      <c r="D26" s="32" t="str">
        <f>IFERROR(INDEX('[1]公式予選（TT）-結果表（貼付）'!$A:$Z,MATCH($B26,'[1]公式予選（TT）-結果表（貼付）'!$B:$B,0),MATCH('公式予選（TT）-結果表（印刷）'!D$11,'[1]公式予選（TT）-結果表（貼付）'!$1:$1,0)),"")</f>
        <v>五十嵐 文太郎</v>
      </c>
      <c r="E26" s="33" t="str">
        <f>IFERROR(INDEX('[1]公式予選（TT）-結果表（貼付）'!$A:$Z,MATCH($B26,'[1]公式予選（TT）-結果表（貼付）'!$B:$B,0),MATCH('公式予選（TT）-結果表（印刷）'!E$11,'[1]公式予選（TT）-結果表（貼付）'!$1:$1,0)),"")</f>
        <v>birel ART/IAME</v>
      </c>
      <c r="F26" s="34" t="str">
        <f>IFERROR(INDEX('[1]公式予選（TT）-結果表（貼付）'!$A:$Z,MATCH($B26,'[1]公式予選（TT）-結果表（貼付）'!$B:$B,0),MATCH('公式予選（TT）-結果表（印刷）'!F$11,'[1]公式予選（TT）-結果表（貼付）'!$1:$1,0)),"")</f>
        <v>チーム エッフェガーラ</v>
      </c>
      <c r="G26" s="35" t="str">
        <f>IFERROR(INDEX('[1]公式予選（TT）-結果表（貼付）'!$A:$Z,MATCH($B26,'[1]公式予選（TT）-結果表（貼付）'!$B:$B,0),MATCH('公式予選（TT）-結果表（印刷）'!G$11,'[1]公式予選（TT）-結果表（貼付）'!$1:$1,0)),"")</f>
        <v>BS</v>
      </c>
      <c r="H26" s="36">
        <f>IF(A26="DNS","ｽﾀｰﾄ出来ず",IF(A26="DQ","失　格",IFERROR(INDEX('[1]公式予選（TT）-結果表（貼付）'!$A:$Z,MATCH($B26,'[1]公式予選（TT）-結果表（貼付）'!$B:$B,0),MATCH('公式予選（TT）-結果表（印刷）'!H$11,'[1]公式予選（TT）-結果表（貼付）'!$1:$1,0)),"")))</f>
        <v>50</v>
      </c>
      <c r="I26" s="37" t="str">
        <f t="shared" si="0"/>
        <v/>
      </c>
      <c r="J26" s="40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'公式予選（TT）-結果表（印刷）'!J$11,'[1]公式予選（TT）-結果表（貼付）'!$1:$1,0)),""))</f>
        <v>0.28399999999999997</v>
      </c>
      <c r="K26" s="40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'公式予選（TT）-結果表（印刷）'!K$11,'[1]公式予選（TT）-結果表（貼付）'!$1:$1,0)),""))</f>
        <v>7.0000000000000001E-3</v>
      </c>
      <c r="L26" s="38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2/6</v>
      </c>
      <c r="M26" s="39"/>
      <c r="N26" s="4"/>
      <c r="O26" s="4"/>
      <c r="P26" s="5" t="str">
        <f>IF(IFERROR(INDEX('[1]公式予選（TT）-結果表（貼付）'!$A:$Z,MATCH($B26,'[1]公式予選（TT）-結果表（貼付）'!$B:$B,0),MATCH(P$11,'[1]公式予選（TT）-結果表（貼付）'!$1:$1,0)),"")=0,"",IFERROR(INDEX('[1]公式予選（TT）-結果表（貼付）'!$A:$Z,MATCH($B26,'[1]公式予選（TT）-結果表（貼付）'!$B:$B,0),MATCH(P$11,'[1]公式予選（TT）-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公式予選（TT）-結果表（貼付）'!$A:$Z,MATCH($A26,'[1]公式予選（TT）-結果表（貼付）'!$A:$A,0),MATCH(S$11,'[1]公式予選（TT）-結果表（貼付）'!$1:$1,0)),"")=0,"",IFERROR(INDEX('[1]公式予選（TT）-結果表（貼付）'!$A:$Z,MATCH($A26,'[1]公式予選（TT）-結果表（貼付）'!$A:$A,0),MATCH(S$11,'[1]公式予選（TT）-結果表（貼付）'!$1:$1,0)),""))</f>
        <v/>
      </c>
      <c r="T26" s="4"/>
      <c r="U26" s="4"/>
    </row>
    <row r="27" spans="1:21" ht="12.75" customHeight="1" x14ac:dyDescent="0.15">
      <c r="A27" s="30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1">
        <f>IFERROR(INDEX('[1]公式予選（TT）-結果表（貼付）'!A16:$V$50,MATCH($A27,'[1]公式予選（TT）-結果表（貼付）'!A16:$A$50,0),MATCH('公式予選（TT）-結果表（印刷）'!B$11,'[1]公式予選（TT）-結果表（貼付）'!$1:$1,0)),"")</f>
        <v>14</v>
      </c>
      <c r="C27" s="31"/>
      <c r="D27" s="32" t="str">
        <f>IFERROR(INDEX('[1]公式予選（TT）-結果表（貼付）'!$A:$Z,MATCH($B27,'[1]公式予選（TT）-結果表（貼付）'!$B:$B,0),MATCH('公式予選（TT）-結果表（印刷）'!D$11,'[1]公式予選（TT）-結果表（貼付）'!$1:$1,0)),"")</f>
        <v>武藤 雅奈</v>
      </c>
      <c r="E27" s="33" t="str">
        <f>IFERROR(INDEX('[1]公式予選（TT）-結果表（貼付）'!$A:$Z,MATCH($B27,'[1]公式予選（TT）-結果表（貼付）'!$B:$B,0),MATCH('公式予選（TT）-結果表（印刷）'!E$11,'[1]公式予選（TT）-結果表（貼付）'!$1:$1,0)),"")</f>
        <v>EXPRIT/IAME</v>
      </c>
      <c r="F27" s="34" t="str">
        <f>IFERROR(INDEX('[1]公式予選（TT）-結果表（貼付）'!$A:$Z,MATCH($B27,'[1]公式予選（TT）-結果表（貼付）'!$B:$B,0),MATCH('公式予選（TT）-結果表（印刷）'!F$11,'[1]公式予選（TT）-結果表（貼付）'!$1:$1,0)),"")</f>
        <v>TAKAGI PLANNING</v>
      </c>
      <c r="G27" s="35" t="str">
        <f>IFERROR(INDEX('[1]公式予選（TT）-結果表（貼付）'!$A:$Z,MATCH($B27,'[1]公式予選（TT）-結果表（貼付）'!$B:$B,0),MATCH('公式予選（TT）-結果表（印刷）'!G$11,'[1]公式予選（TT）-結果表（貼付）'!$1:$1,0)),"")</f>
        <v>BS</v>
      </c>
      <c r="H27" s="36">
        <f>IF(A27="DNS","ｽﾀｰﾄ出来ず",IF(A27="DQ","失　格",IFERROR(INDEX('[1]公式予選（TT）-結果表（貼付）'!$A:$Z,MATCH($B27,'[1]公式予選（TT）-結果表（貼付）'!$B:$B,0),MATCH('公式予選（TT）-結果表（印刷）'!H$11,'[1]公式予選（TT）-結果表（貼付）'!$1:$1,0)),"")))</f>
        <v>50.024000000000001</v>
      </c>
      <c r="I27" s="37" t="str">
        <f t="shared" si="0"/>
        <v/>
      </c>
      <c r="J27" s="40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'公式予選（TT）-結果表（印刷）'!J$11,'[1]公式予選（TT）-結果表（貼付）'!$1:$1,0)),""))</f>
        <v>0.308</v>
      </c>
      <c r="K27" s="40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'公式予選（TT）-結果表（印刷）'!K$11,'[1]公式予選（TT）-結果表（貼付）'!$1:$1,0)),""))</f>
        <v>2.4E-2</v>
      </c>
      <c r="L27" s="38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1/5</v>
      </c>
      <c r="M27" s="39"/>
      <c r="N27" s="4"/>
      <c r="O27" s="4"/>
      <c r="P27" s="5" t="str">
        <f>IF(IFERROR(INDEX('[1]公式予選（TT）-結果表（貼付）'!$A:$Z,MATCH($B27,'[1]公式予選（TT）-結果表（貼付）'!$B:$B,0),MATCH(P$11,'[1]公式予選（TT）-結果表（貼付）'!$1:$1,0)),"")=0,"",IFERROR(INDEX('[1]公式予選（TT）-結果表（貼付）'!$A:$Z,MATCH($B27,'[1]公式予選（TT）-結果表（貼付）'!$B:$B,0),MATCH(P$11,'[1]公式予選（TT）-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公式予選（TT）-結果表（貼付）'!$A:$Z,MATCH($A27,'[1]公式予選（TT）-結果表（貼付）'!$A:$A,0),MATCH(S$11,'[1]公式予選（TT）-結果表（貼付）'!$1:$1,0)),"")=0,"",IFERROR(INDEX('[1]公式予選（TT）-結果表（貼付）'!$A:$Z,MATCH($A27,'[1]公式予選（TT）-結果表（貼付）'!$A:$A,0),MATCH(S$11,'[1]公式予選（TT）-結果表（貼付）'!$1:$1,0)),""))</f>
        <v/>
      </c>
      <c r="T27" s="4"/>
      <c r="U27" s="4"/>
    </row>
    <row r="28" spans="1:21" ht="12.75" customHeight="1" x14ac:dyDescent="0.15">
      <c r="A28" s="30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1">
        <f>IFERROR(INDEX('[1]公式予選（TT）-結果表（貼付）'!A17:$V$50,MATCH($A28,'[1]公式予選（TT）-結果表（貼付）'!A17:$A$50,0),MATCH('公式予選（TT）-結果表（印刷）'!B$11,'[1]公式予選（TT）-結果表（貼付）'!$1:$1,0)),"")</f>
        <v>7</v>
      </c>
      <c r="C28" s="31"/>
      <c r="D28" s="32" t="str">
        <f>IFERROR(INDEX('[1]公式予選（TT）-結果表（貼付）'!$A:$Z,MATCH($B28,'[1]公式予選（TT）-結果表（貼付）'!$B:$B,0),MATCH('公式予選（TT）-結果表（印刷）'!D$11,'[1]公式予選（TT）-結果表（貼付）'!$1:$1,0)),"")</f>
        <v>黒川 史哉</v>
      </c>
      <c r="E28" s="33" t="str">
        <f>IFERROR(INDEX('[1]公式予選（TT）-結果表（貼付）'!$A:$Z,MATCH($B28,'[1]公式予選（TT）-結果表（貼付）'!$B:$B,0),MATCH('公式予選（TT）-結果表（印刷）'!E$11,'[1]公式予選（TT）-結果表（貼付）'!$1:$1,0)),"")</f>
        <v>コスミック/IAME</v>
      </c>
      <c r="F28" s="34" t="str">
        <f>IFERROR(INDEX('[1]公式予選（TT）-結果表（貼付）'!$A:$Z,MATCH($B28,'[1]公式予選（TT）-結果表（貼付）'!$B:$B,0),MATCH('公式予選（TT）-結果表（印刷）'!F$11,'[1]公式予選（TT）-結果表（貼付）'!$1:$1,0)),"")</f>
        <v>ASH</v>
      </c>
      <c r="G28" s="35" t="str">
        <f>IFERROR(INDEX('[1]公式予選（TT）-結果表（貼付）'!$A:$Z,MATCH($B28,'[1]公式予選（TT）-結果表（貼付）'!$B:$B,0),MATCH('公式予選（TT）-結果表（印刷）'!G$11,'[1]公式予選（TT）-結果表（貼付）'!$1:$1,0)),"")</f>
        <v>BS</v>
      </c>
      <c r="H28" s="36">
        <f>IF(A28="DNS","ｽﾀｰﾄ出来ず",IF(A28="DQ","失　格",IFERROR(INDEX('[1]公式予選（TT）-結果表（貼付）'!$A:$Z,MATCH($B28,'[1]公式予選（TT）-結果表（貼付）'!$B:$B,0),MATCH('公式予選（TT）-結果表（印刷）'!H$11,'[1]公式予選（TT）-結果表（貼付）'!$1:$1,0)),"")))</f>
        <v>50.045999999999999</v>
      </c>
      <c r="I28" s="37" t="str">
        <f t="shared" si="0"/>
        <v/>
      </c>
      <c r="J28" s="40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'公式予選（TT）-結果表（印刷）'!J$11,'[1]公式予選（TT）-結果表（貼付）'!$1:$1,0)),""))</f>
        <v>0.33</v>
      </c>
      <c r="K28" s="40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'公式予選（TT）-結果表（印刷）'!K$11,'[1]公式予選（TT）-結果表（貼付）'!$1:$1,0)),""))</f>
        <v>2.1999999999999999E-2</v>
      </c>
      <c r="L28" s="38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3/4</v>
      </c>
      <c r="M28" s="39"/>
      <c r="N28" s="4"/>
      <c r="O28" s="4"/>
      <c r="P28" s="5" t="str">
        <f>IF(IFERROR(INDEX('[1]公式予選（TT）-結果表（貼付）'!$A:$Z,MATCH($B28,'[1]公式予選（TT）-結果表（貼付）'!$B:$B,0),MATCH(P$11,'[1]公式予選（TT）-結果表（貼付）'!$1:$1,0)),"")=0,"",IFERROR(INDEX('[1]公式予選（TT）-結果表（貼付）'!$A:$Z,MATCH($B28,'[1]公式予選（TT）-結果表（貼付）'!$B:$B,0),MATCH(P$11,'[1]公式予選（TT）-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公式予選（TT）-結果表（貼付）'!$A:$Z,MATCH($A28,'[1]公式予選（TT）-結果表（貼付）'!$A:$A,0),MATCH(S$11,'[1]公式予選（TT）-結果表（貼付）'!$1:$1,0)),"")=0,"",IFERROR(INDEX('[1]公式予選（TT）-結果表（貼付）'!$A:$Z,MATCH($A28,'[1]公式予選（TT）-結果表（貼付）'!$A:$A,0),MATCH(S$11,'[1]公式予選（TT）-結果表（貼付）'!$1:$1,0)),""))</f>
        <v/>
      </c>
      <c r="T28" s="4"/>
      <c r="U28" s="4"/>
    </row>
    <row r="29" spans="1:21" ht="12.75" customHeight="1" x14ac:dyDescent="0.15">
      <c r="A29" s="30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1">
        <f>IFERROR(INDEX('[1]公式予選（TT）-結果表（貼付）'!A18:$V$50,MATCH($A29,'[1]公式予選（TT）-結果表（貼付）'!A18:$A$50,0),MATCH('公式予選（TT）-結果表（印刷）'!B$11,'[1]公式予選（TT）-結果表（貼付）'!$1:$1,0)),"")</f>
        <v>25</v>
      </c>
      <c r="C29" s="31"/>
      <c r="D29" s="32" t="str">
        <f>IFERROR(INDEX('[1]公式予選（TT）-結果表（貼付）'!$A:$Z,MATCH($B29,'[1]公式予選（TT）-結果表（貼付）'!$B:$B,0),MATCH('公式予選（TT）-結果表（印刷）'!D$11,'[1]公式予選（TT）-結果表（貼付）'!$1:$1,0)),"")</f>
        <v>松本 琉輝斗</v>
      </c>
      <c r="E29" s="33" t="str">
        <f>IFERROR(INDEX('[1]公式予選（TT）-結果表（貼付）'!$A:$Z,MATCH($B29,'[1]公式予選（TT）-結果表（貼付）'!$B:$B,0),MATCH('公式予選（TT）-結果表（印刷）'!E$11,'[1]公式予選（TT）-結果表（貼付）'!$1:$1,0)),"")</f>
        <v>Energy/IAME</v>
      </c>
      <c r="F29" s="34" t="str">
        <f>IFERROR(INDEX('[1]公式予選（TT）-結果表（貼付）'!$A:$Z,MATCH($B29,'[1]公式予選（TT）-結果表（貼付）'!$B:$B,0),MATCH('公式予選（TT）-結果表（印刷）'!F$11,'[1]公式予選（TT）-結果表（貼付）'!$1:$1,0)),"")</f>
        <v>チームナガオ</v>
      </c>
      <c r="G29" s="35" t="str">
        <f>IFERROR(INDEX('[1]公式予選（TT）-結果表（貼付）'!$A:$Z,MATCH($B29,'[1]公式予選（TT）-結果表（貼付）'!$B:$B,0),MATCH('公式予選（TT）-結果表（印刷）'!G$11,'[1]公式予選（TT）-結果表（貼付）'!$1:$1,0)),"")</f>
        <v>BS</v>
      </c>
      <c r="H29" s="36">
        <f>IF(A29="DNS","ｽﾀｰﾄ出来ず",IF(A29="DQ","失　格",IFERROR(INDEX('[1]公式予選（TT）-結果表（貼付）'!$A:$Z,MATCH($B29,'[1]公式予選（TT）-結果表（貼付）'!$B:$B,0),MATCH('公式予選（TT）-結果表（印刷）'!H$11,'[1]公式予選（TT）-結果表（貼付）'!$1:$1,0)),"")))</f>
        <v>50.052999999999997</v>
      </c>
      <c r="I29" s="37" t="str">
        <f t="shared" si="0"/>
        <v/>
      </c>
      <c r="J29" s="40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'公式予選（TT）-結果表（印刷）'!J$11,'[1]公式予選（TT）-結果表（貼付）'!$1:$1,0)),""))</f>
        <v>0.33700000000000002</v>
      </c>
      <c r="K29" s="40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'公式予選（TT）-結果表（印刷）'!K$11,'[1]公式予選（TT）-結果表（貼付）'!$1:$1,0)),""))</f>
        <v>7.0000000000000001E-3</v>
      </c>
      <c r="L29" s="38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2/6</v>
      </c>
      <c r="M29" s="39"/>
      <c r="N29" s="4"/>
      <c r="O29" s="4"/>
      <c r="P29" s="5" t="str">
        <f>IF(IFERROR(INDEX('[1]公式予選（TT）-結果表（貼付）'!$A:$Z,MATCH($B29,'[1]公式予選（TT）-結果表（貼付）'!$B:$B,0),MATCH(P$11,'[1]公式予選（TT）-結果表（貼付）'!$1:$1,0)),"")=0,"",IFERROR(INDEX('[1]公式予選（TT）-結果表（貼付）'!$A:$Z,MATCH($B29,'[1]公式予選（TT）-結果表（貼付）'!$B:$B,0),MATCH(P$11,'[1]公式予選（TT）-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公式予選（TT）-結果表（貼付）'!$A:$Z,MATCH($A29,'[1]公式予選（TT）-結果表（貼付）'!$A:$A,0),MATCH(S$11,'[1]公式予選（TT）-結果表（貼付）'!$1:$1,0)),"")=0,"",IFERROR(INDEX('[1]公式予選（TT）-結果表（貼付）'!$A:$Z,MATCH($A29,'[1]公式予選（TT）-結果表（貼付）'!$A:$A,0),MATCH(S$11,'[1]公式予選（TT）-結果表（貼付）'!$1:$1,0)),""))</f>
        <v/>
      </c>
      <c r="T29" s="4"/>
      <c r="U29" s="4"/>
    </row>
    <row r="30" spans="1:21" ht="12.75" customHeight="1" x14ac:dyDescent="0.15">
      <c r="A30" s="30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1">
        <f>IFERROR(INDEX('[1]公式予選（TT）-結果表（貼付）'!A19:$V$50,MATCH($A30,'[1]公式予選（TT）-結果表（貼付）'!A19:$A$50,0),MATCH('公式予選（TT）-結果表（印刷）'!B$11,'[1]公式予選（TT）-結果表（貼付）'!$1:$1,0)),"")</f>
        <v>27</v>
      </c>
      <c r="C30" s="31"/>
      <c r="D30" s="32" t="str">
        <f>IFERROR(INDEX('[1]公式予選（TT）-結果表（貼付）'!$A:$Z,MATCH($B30,'[1]公式予選（TT）-結果表（貼付）'!$B:$B,0),MATCH('公式予選（TT）-結果表（印刷）'!D$11,'[1]公式予選（TT）-結果表（貼付）'!$1:$1,0)),"")</f>
        <v>松井 海翔</v>
      </c>
      <c r="E30" s="33" t="str">
        <f>IFERROR(INDEX('[1]公式予選（TT）-結果表（貼付）'!$A:$Z,MATCH($B30,'[1]公式予選（TT）-結果表（貼付）'!$B:$B,0),MATCH('公式予選（TT）-結果表（印刷）'!E$11,'[1]公式予選（TT）-結果表（貼付）'!$1:$1,0)),"")</f>
        <v>KOSMIC/IAME</v>
      </c>
      <c r="F30" s="34" t="str">
        <f>IFERROR(INDEX('[1]公式予選（TT）-結果表（貼付）'!$A:$Z,MATCH($B30,'[1]公式予選（TT）-結果表（貼付）'!$B:$B,0),MATCH('公式予選（TT）-結果表（印刷）'!F$11,'[1]公式予選（TT）-結果表（貼付）'!$1:$1,0)),"")</f>
        <v>ハラダカートクラブ</v>
      </c>
      <c r="G30" s="35" t="str">
        <f>IFERROR(INDEX('[1]公式予選（TT）-結果表（貼付）'!$A:$Z,MATCH($B30,'[1]公式予選（TT）-結果表（貼付）'!$B:$B,0),MATCH('公式予選（TT）-結果表（印刷）'!G$11,'[1]公式予選（TT）-結果表（貼付）'!$1:$1,0)),"")</f>
        <v>BS</v>
      </c>
      <c r="H30" s="36">
        <f>IF(A30="DNS","ｽﾀｰﾄ出来ず",IF(A30="DQ","失　格",IFERROR(INDEX('[1]公式予選（TT）-結果表（貼付）'!$A:$Z,MATCH($B30,'[1]公式予選（TT）-結果表（貼付）'!$B:$B,0),MATCH('公式予選（TT）-結果表（印刷）'!H$11,'[1]公式予選（TT）-結果表（貼付）'!$1:$1,0)),"")))</f>
        <v>50.076000000000001</v>
      </c>
      <c r="I30" s="37" t="str">
        <f t="shared" si="0"/>
        <v/>
      </c>
      <c r="J30" s="40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'公式予選（TT）-結果表（印刷）'!J$11,'[1]公式予選（TT）-結果表（貼付）'!$1:$1,0)),""))</f>
        <v>0.36</v>
      </c>
      <c r="K30" s="40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'公式予選（TT）-結果表（印刷）'!K$11,'[1]公式予選（TT）-結果表（貼付）'!$1:$1,0)),""))</f>
        <v>2.3E-2</v>
      </c>
      <c r="L30" s="38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3/6</v>
      </c>
      <c r="M30" s="39"/>
      <c r="N30" s="4"/>
      <c r="O30" s="4"/>
      <c r="P30" s="5" t="str">
        <f>IF(IFERROR(INDEX('[1]公式予選（TT）-結果表（貼付）'!$A:$Z,MATCH($B30,'[1]公式予選（TT）-結果表（貼付）'!$B:$B,0),MATCH(P$11,'[1]公式予選（TT）-結果表（貼付）'!$1:$1,0)),"")=0,"",IFERROR(INDEX('[1]公式予選（TT）-結果表（貼付）'!$A:$Z,MATCH($B30,'[1]公式予選（TT）-結果表（貼付）'!$B:$B,0),MATCH(P$11,'[1]公式予選（TT）-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公式予選（TT）-結果表（貼付）'!$A:$Z,MATCH($A30,'[1]公式予選（TT）-結果表（貼付）'!$A:$A,0),MATCH(S$11,'[1]公式予選（TT）-結果表（貼付）'!$1:$1,0)),"")=0,"",IFERROR(INDEX('[1]公式予選（TT）-結果表（貼付）'!$A:$Z,MATCH($A30,'[1]公式予選（TT）-結果表（貼付）'!$A:$A,0),MATCH(S$11,'[1]公式予選（TT）-結果表（貼付）'!$1:$1,0)),""))</f>
        <v/>
      </c>
      <c r="T30" s="4"/>
      <c r="U30" s="4"/>
    </row>
    <row r="31" spans="1:21" ht="12.75" customHeight="1" x14ac:dyDescent="0.15">
      <c r="A31" s="30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1">
        <f>IFERROR(INDEX('[1]公式予選（TT）-結果表（貼付）'!A20:$V$50,MATCH($A31,'[1]公式予選（TT）-結果表（貼付）'!A20:$A$50,0),MATCH('公式予選（TT）-結果表（印刷）'!B$11,'[1]公式予選（TT）-結果表（貼付）'!$1:$1,0)),"")</f>
        <v>43</v>
      </c>
      <c r="C31" s="31"/>
      <c r="D31" s="32" t="str">
        <f>IFERROR(INDEX('[1]公式予選（TT）-結果表（貼付）'!$A:$Z,MATCH($B31,'[1]公式予選（TT）-結果表（貼付）'!$B:$B,0),MATCH('公式予選（TT）-結果表（印刷）'!D$11,'[1]公式予選（TT）-結果表（貼付）'!$1:$1,0)),"")</f>
        <v>中原 蓮人</v>
      </c>
      <c r="E31" s="33" t="str">
        <f>IFERROR(INDEX('[1]公式予選（TT）-結果表（貼付）'!$A:$Z,MATCH($B31,'[1]公式予選（TT）-結果表（貼付）'!$B:$B,0),MATCH('公式予選（TT）-結果表（印刷）'!E$11,'[1]公式予選（TT）-結果表（貼付）'!$1:$1,0)),"")</f>
        <v>TONYKART/IAME</v>
      </c>
      <c r="F31" s="34" t="str">
        <f>IFERROR(INDEX('[1]公式予選（TT）-結果表（貼付）'!$A:$Z,MATCH($B31,'[1]公式予選（TT）-結果表（貼付）'!$B:$B,0),MATCH('公式予選（TT）-結果表（印刷）'!F$11,'[1]公式予選（TT）-結果表（貼付）'!$1:$1,0)),"")</f>
        <v>シロキヤKC</v>
      </c>
      <c r="G31" s="35" t="str">
        <f>IFERROR(INDEX('[1]公式予選（TT）-結果表（貼付）'!$A:$Z,MATCH($B31,'[1]公式予選（TT）-結果表（貼付）'!$B:$B,0),MATCH('公式予選（TT）-結果表（印刷）'!G$11,'[1]公式予選（TT）-結果表（貼付）'!$1:$1,0)),"")</f>
        <v>BS</v>
      </c>
      <c r="H31" s="36">
        <f>IF(A31="DNS","ｽﾀｰﾄ出来ず",IF(A31="DQ","失　格",IFERROR(INDEX('[1]公式予選（TT）-結果表（貼付）'!$A:$Z,MATCH($B31,'[1]公式予選（TT）-結果表（貼付）'!$B:$B,0),MATCH('公式予選（TT）-結果表（印刷）'!H$11,'[1]公式予選（TT）-結果表（貼付）'!$1:$1,0)),"")))</f>
        <v>50.122</v>
      </c>
      <c r="I31" s="37" t="str">
        <f t="shared" si="0"/>
        <v/>
      </c>
      <c r="J31" s="40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'公式予選（TT）-結果表（印刷）'!J$11,'[1]公式予選（TT）-結果表（貼付）'!$1:$1,0)),""))</f>
        <v>0.40600000000000003</v>
      </c>
      <c r="K31" s="40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'公式予選（TT）-結果表（印刷）'!K$11,'[1]公式予選（TT）-結果表（貼付）'!$1:$1,0)),""))</f>
        <v>4.5999999999999999E-2</v>
      </c>
      <c r="L31" s="38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3/6</v>
      </c>
      <c r="M31" s="39"/>
      <c r="N31" s="4"/>
      <c r="O31" s="4"/>
      <c r="P31" s="5" t="str">
        <f>IF(IFERROR(INDEX('[1]公式予選（TT）-結果表（貼付）'!$A:$Z,MATCH($B31,'[1]公式予選（TT）-結果表（貼付）'!$B:$B,0),MATCH(P$11,'[1]公式予選（TT）-結果表（貼付）'!$1:$1,0)),"")=0,"",IFERROR(INDEX('[1]公式予選（TT）-結果表（貼付）'!$A:$Z,MATCH($B31,'[1]公式予選（TT）-結果表（貼付）'!$B:$B,0),MATCH(P$11,'[1]公式予選（TT）-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公式予選（TT）-結果表（貼付）'!$A:$Z,MATCH($A31,'[1]公式予選（TT）-結果表（貼付）'!$A:$A,0),MATCH(S$11,'[1]公式予選（TT）-結果表（貼付）'!$1:$1,0)),"")=0,"",IFERROR(INDEX('[1]公式予選（TT）-結果表（貼付）'!$A:$Z,MATCH($A31,'[1]公式予選（TT）-結果表（貼付）'!$A:$A,0),MATCH(S$11,'[1]公式予選（TT）-結果表（貼付）'!$1:$1,0)),""))</f>
        <v/>
      </c>
      <c r="T31" s="4"/>
      <c r="U31" s="4"/>
    </row>
    <row r="32" spans="1:21" ht="12.75" customHeight="1" x14ac:dyDescent="0.15">
      <c r="A32" s="30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>20</v>
      </c>
      <c r="B32" s="31">
        <f>IFERROR(INDEX('[1]公式予選（TT）-結果表（貼付）'!A21:$V$50,MATCH($A32,'[1]公式予選（TT）-結果表（貼付）'!A21:$A$50,0),MATCH('公式予選（TT）-結果表（印刷）'!B$11,'[1]公式予選（TT）-結果表（貼付）'!$1:$1,0)),"")</f>
        <v>50</v>
      </c>
      <c r="C32" s="31"/>
      <c r="D32" s="32" t="str">
        <f>IFERROR(INDEX('[1]公式予選（TT）-結果表（貼付）'!$A:$Z,MATCH($B32,'[1]公式予選（TT）-結果表（貼付）'!$B:$B,0),MATCH('公式予選（TT）-結果表（印刷）'!D$11,'[1]公式予選（TT）-結果表（貼付）'!$1:$1,0)),"")</f>
        <v>伊藤 聖七</v>
      </c>
      <c r="E32" s="33" t="str">
        <f>IFERROR(INDEX('[1]公式予選（TT）-結果表（貼付）'!$A:$Z,MATCH($B32,'[1]公式予選（TT）-結果表（貼付）'!$B:$B,0),MATCH('公式予選（TT）-結果表（印刷）'!E$11,'[1]公式予選（TT）-結果表（貼付）'!$1:$1,0)),"")</f>
        <v>KOSMIC/IAME</v>
      </c>
      <c r="F32" s="34" t="str">
        <f>IFERROR(INDEX('[1]公式予選（TT）-結果表（貼付）'!$A:$Z,MATCH($B32,'[1]公式予選（TT）-結果表（貼付）'!$B:$B,0),MATCH('公式予選（TT）-結果表（印刷）'!F$11,'[1]公式予選（TT）-結果表（貼付）'!$1:$1,0)),"")</f>
        <v>Ash</v>
      </c>
      <c r="G32" s="35" t="str">
        <f>IFERROR(INDEX('[1]公式予選（TT）-結果表（貼付）'!$A:$Z,MATCH($B32,'[1]公式予選（TT）-結果表（貼付）'!$B:$B,0),MATCH('公式予選（TT）-結果表（印刷）'!G$11,'[1]公式予選（TT）-結果表（貼付）'!$1:$1,0)),"")</f>
        <v>BS</v>
      </c>
      <c r="H32" s="36">
        <f>IF(A32="DNS","ｽﾀｰﾄ出来ず",IF(A32="DQ","失　格",IFERROR(INDEX('[1]公式予選（TT）-結果表（貼付）'!$A:$Z,MATCH($B32,'[1]公式予選（TT）-結果表（貼付）'!$B:$B,0),MATCH('公式予選（TT）-結果表（印刷）'!H$11,'[1]公式予選（TT）-結果表（貼付）'!$1:$1,0)),"")))</f>
        <v>50.143999999999998</v>
      </c>
      <c r="I32" s="37" t="str">
        <f t="shared" si="0"/>
        <v/>
      </c>
      <c r="J32" s="40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'公式予選（TT）-結果表（印刷）'!J$11,'[1]公式予選（TT）-結果表（貼付）'!$1:$1,0)),""))</f>
        <v>0.42799999999999999</v>
      </c>
      <c r="K32" s="40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'公式予選（TT）-結果表（印刷）'!K$11,'[1]公式予選（TT）-結果表（貼付）'!$1:$1,0)),""))</f>
        <v>2.1999999999999999E-2</v>
      </c>
      <c r="L32" s="38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>5/6</v>
      </c>
      <c r="M32" s="39"/>
      <c r="N32" s="4"/>
      <c r="O32" s="4"/>
      <c r="P32" s="5" t="str">
        <f>IF(IFERROR(INDEX('[1]公式予選（TT）-結果表（貼付）'!$A:$Z,MATCH($B32,'[1]公式予選（TT）-結果表（貼付）'!$B:$B,0),MATCH(P$11,'[1]公式予選（TT）-結果表（貼付）'!$1:$1,0)),"")=0,"",IFERROR(INDEX('[1]公式予選（TT）-結果表（貼付）'!$A:$Z,MATCH($B32,'[1]公式予選（TT）-結果表（貼付）'!$B:$B,0),MATCH(P$11,'[1]公式予選（TT）-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公式予選（TT）-結果表（貼付）'!$A:$Z,MATCH($A32,'[1]公式予選（TT）-結果表（貼付）'!$A:$A,0),MATCH(S$11,'[1]公式予選（TT）-結果表（貼付）'!$1:$1,0)),"")=0,"",IFERROR(INDEX('[1]公式予選（TT）-結果表（貼付）'!$A:$Z,MATCH($A32,'[1]公式予選（TT）-結果表（貼付）'!$A:$A,0),MATCH(S$11,'[1]公式予選（TT）-結果表（貼付）'!$1:$1,0)),""))</f>
        <v/>
      </c>
      <c r="T32" s="4"/>
      <c r="U32" s="4"/>
    </row>
    <row r="33" spans="1:21" ht="12.75" customHeight="1" x14ac:dyDescent="0.15">
      <c r="A33" s="30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>21</v>
      </c>
      <c r="B33" s="31">
        <f>IFERROR(INDEX('[1]公式予選（TT）-結果表（貼付）'!A22:$V$50,MATCH($A33,'[1]公式予選（TT）-結果表（貼付）'!A22:$A$50,0),MATCH('公式予選（TT）-結果表（印刷）'!B$11,'[1]公式予選（TT）-結果表（貼付）'!$1:$1,0)),"")</f>
        <v>62</v>
      </c>
      <c r="C33" s="31"/>
      <c r="D33" s="32" t="str">
        <f>IFERROR(INDEX('[1]公式予選（TT）-結果表（貼付）'!$A:$Z,MATCH($B33,'[1]公式予選（TT）-結果表（貼付）'!$B:$B,0),MATCH('公式予選（TT）-結果表（印刷）'!D$11,'[1]公式予選（TT）-結果表（貼付）'!$1:$1,0)),"")</f>
        <v>服部 佑哉</v>
      </c>
      <c r="E33" s="33" t="str">
        <f>IFERROR(INDEX('[1]公式予選（TT）-結果表（貼付）'!$A:$Z,MATCH($B33,'[1]公式予選（TT）-結果表（貼付）'!$B:$B,0),MATCH('公式予選（TT）-結果表（印刷）'!E$11,'[1]公式予選（TT）-結果表（貼付）'!$1:$1,0)),"")</f>
        <v>トニーカート/IAME</v>
      </c>
      <c r="F33" s="34" t="str">
        <f>IFERROR(INDEX('[1]公式予選（TT）-結果表（貼付）'!$A:$Z,MATCH($B33,'[1]公式予選（TT）-結果表（貼付）'!$B:$B,0),MATCH('公式予選（TT）-結果表（印刷）'!F$11,'[1]公式予選（TT）-結果表（貼付）'!$1:$1,0)),"")</f>
        <v>Ash</v>
      </c>
      <c r="G33" s="35" t="str">
        <f>IFERROR(INDEX('[1]公式予選（TT）-結果表（貼付）'!$A:$Z,MATCH($B33,'[1]公式予選（TT）-結果表（貼付）'!$B:$B,0),MATCH('公式予選（TT）-結果表（印刷）'!G$11,'[1]公式予選（TT）-結果表（貼付）'!$1:$1,0)),"")</f>
        <v>BS</v>
      </c>
      <c r="H33" s="36">
        <f>IF(A33="DNS","ｽﾀｰﾄ出来ず",IF(A33="DQ","失　格",IFERROR(INDEX('[1]公式予選（TT）-結果表（貼付）'!$A:$Z,MATCH($B33,'[1]公式予選（TT）-結果表（貼付）'!$B:$B,0),MATCH('公式予選（TT）-結果表（印刷）'!H$11,'[1]公式予選（TT）-結果表（貼付）'!$1:$1,0)),"")))</f>
        <v>50.36</v>
      </c>
      <c r="I33" s="37" t="str">
        <f t="shared" si="0"/>
        <v/>
      </c>
      <c r="J33" s="40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'公式予選（TT）-結果表（印刷）'!J$11,'[1]公式予選（TT）-結果表（貼付）'!$1:$1,0)),""))</f>
        <v>0.64400000000000002</v>
      </c>
      <c r="K33" s="40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'公式予選（TT）-結果表（印刷）'!K$11,'[1]公式予選（TT）-結果表（貼付）'!$1:$1,0)),""))</f>
        <v>0.216</v>
      </c>
      <c r="L33" s="38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>6/6</v>
      </c>
      <c r="M33" s="39"/>
      <c r="N33" s="4"/>
      <c r="O33" s="4"/>
      <c r="P33" s="5" t="str">
        <f>IF(IFERROR(INDEX('[1]公式予選（TT）-結果表（貼付）'!$A:$Z,MATCH($B33,'[1]公式予選（TT）-結果表（貼付）'!$B:$B,0),MATCH(P$11,'[1]公式予選（TT）-結果表（貼付）'!$1:$1,0)),"")=0,"",IFERROR(INDEX('[1]公式予選（TT）-結果表（貼付）'!$A:$Z,MATCH($B33,'[1]公式予選（TT）-結果表（貼付）'!$B:$B,0),MATCH(P$11,'[1]公式予選（TT）-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公式予選（TT）-結果表（貼付）'!$A:$Z,MATCH($A33,'[1]公式予選（TT）-結果表（貼付）'!$A:$A,0),MATCH(S$11,'[1]公式予選（TT）-結果表（貼付）'!$1:$1,0)),"")=0,"",IFERROR(INDEX('[1]公式予選（TT）-結果表（貼付）'!$A:$Z,MATCH($A33,'[1]公式予選（TT）-結果表（貼付）'!$A:$A,0),MATCH(S$11,'[1]公式予選（TT）-結果表（貼付）'!$1:$1,0)),""))</f>
        <v/>
      </c>
      <c r="T33" s="4"/>
      <c r="U33" s="4"/>
    </row>
    <row r="34" spans="1:21" ht="12.75" customHeight="1" x14ac:dyDescent="0.15">
      <c r="A34" s="30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>22</v>
      </c>
      <c r="B34" s="31">
        <f>IFERROR(INDEX('[1]公式予選（TT）-結果表（貼付）'!A23:$V$50,MATCH($A34,'[1]公式予選（TT）-結果表（貼付）'!A23:$A$50,0),MATCH('公式予選（TT）-結果表（印刷）'!B$11,'[1]公式予選（TT）-結果表（貼付）'!$1:$1,0)),"")</f>
        <v>34</v>
      </c>
      <c r="C34" s="31"/>
      <c r="D34" s="32" t="str">
        <f>IFERROR(INDEX('[1]公式予選（TT）-結果表（貼付）'!$A:$Z,MATCH($B34,'[1]公式予選（TT）-結果表（貼付）'!$B:$B,0),MATCH('公式予選（TT）-結果表（印刷）'!D$11,'[1]公式予選（TT）-結果表（貼付）'!$1:$1,0)),"")</f>
        <v>柳沼 光太</v>
      </c>
      <c r="E34" s="33" t="str">
        <f>IFERROR(INDEX('[1]公式予選（TT）-結果表（貼付）'!$A:$Z,MATCH($B34,'[1]公式予選（TT）-結果表（貼付）'!$B:$B,0),MATCH('公式予選（TT）-結果表（印刷）'!E$11,'[1]公式予選（TT）-結果表（貼付）'!$1:$1,0)),"")</f>
        <v>birel ART/IAME</v>
      </c>
      <c r="F34" s="34" t="str">
        <f>IFERROR(INDEX('[1]公式予選（TT）-結果表（貼付）'!$A:$Z,MATCH($B34,'[1]公式予選（TT）-結果表（貼付）'!$B:$B,0),MATCH('公式予選（TT）-結果表（印刷）'!F$11,'[1]公式予選（TT）-結果表（貼付）'!$1:$1,0)),"")</f>
        <v>ガレージC</v>
      </c>
      <c r="G34" s="35" t="str">
        <f>IFERROR(INDEX('[1]公式予選（TT）-結果表（貼付）'!$A:$Z,MATCH($B34,'[1]公式予選（TT）-結果表（貼付）'!$B:$B,0),MATCH('公式予選（TT）-結果表（印刷）'!G$11,'[1]公式予選（TT）-結果表（貼付）'!$1:$1,0)),"")</f>
        <v>BS</v>
      </c>
      <c r="H34" s="36">
        <f>IF(A34="DNS","ｽﾀｰﾄ出来ず",IF(A34="DQ","失　格",IFERROR(INDEX('[1]公式予選（TT）-結果表（貼付）'!$A:$Z,MATCH($B34,'[1]公式予選（TT）-結果表（貼付）'!$B:$B,0),MATCH('公式予選（TT）-結果表（印刷）'!H$11,'[1]公式予選（TT）-結果表（貼付）'!$1:$1,0)),"")))</f>
        <v>50.405000000000001</v>
      </c>
      <c r="I34" s="37" t="str">
        <f t="shared" si="0"/>
        <v/>
      </c>
      <c r="J34" s="40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'公式予選（TT）-結果表（印刷）'!J$11,'[1]公式予選（TT）-結果表（貼付）'!$1:$1,0)),""))</f>
        <v>0.68899999999999995</v>
      </c>
      <c r="K34" s="40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'公式予選（TT）-結果表（印刷）'!K$11,'[1]公式予選（TT）-結果表（貼付）'!$1:$1,0)),""))</f>
        <v>4.4999999999999998E-2</v>
      </c>
      <c r="L34" s="38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>1/6</v>
      </c>
      <c r="M34" s="7"/>
      <c r="N34" s="4"/>
      <c r="O34" s="4"/>
      <c r="P34" s="5" t="str">
        <f>IF(IFERROR(INDEX('[1]公式予選（TT）-結果表（貼付）'!$A:$Z,MATCH($B34,'[1]公式予選（TT）-結果表（貼付）'!$B:$B,0),MATCH(P$11,'[1]公式予選（TT）-結果表（貼付）'!$1:$1,0)),"")=0,"",IFERROR(INDEX('[1]公式予選（TT）-結果表（貼付）'!$A:$Z,MATCH($B34,'[1]公式予選（TT）-結果表（貼付）'!$B:$B,0),MATCH(P$11,'[1]公式予選（TT）-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公式予選（TT）-結果表（貼付）'!$A:$Z,MATCH($A34,'[1]公式予選（TT）-結果表（貼付）'!$A:$A,0),MATCH(S$11,'[1]公式予選（TT）-結果表（貼付）'!$1:$1,0)),"")=0,"",IFERROR(INDEX('[1]公式予選（TT）-結果表（貼付）'!$A:$Z,MATCH($A34,'[1]公式予選（TT）-結果表（貼付）'!$A:$A,0),MATCH(S$11,'[1]公式予選（TT）-結果表（貼付）'!$1:$1,0)),""))</f>
        <v/>
      </c>
      <c r="T34" s="4"/>
      <c r="U34" s="4"/>
    </row>
    <row r="35" spans="1:21" ht="12.75" customHeight="1" x14ac:dyDescent="0.15">
      <c r="A35" s="30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>23</v>
      </c>
      <c r="B35" s="31">
        <f>IFERROR(INDEX('[1]公式予選（TT）-結果表（貼付）'!A24:$V$50,MATCH($A35,'[1]公式予選（TT）-結果表（貼付）'!A24:$A$50,0),MATCH('公式予選（TT）-結果表（印刷）'!B$11,'[1]公式予選（TT）-結果表（貼付）'!$1:$1,0)),"")</f>
        <v>28</v>
      </c>
      <c r="C35" s="31"/>
      <c r="D35" s="32" t="str">
        <f>IFERROR(INDEX('[1]公式予選（TT）-結果表（貼付）'!$A:$Z,MATCH($B35,'[1]公式予選（TT）-結果表（貼付）'!$B:$B,0),MATCH('公式予選（TT）-結果表（印刷）'!D$11,'[1]公式予選（TT）-結果表（貼付）'!$1:$1,0)),"")</f>
        <v>太田 詩音</v>
      </c>
      <c r="E35" s="33" t="str">
        <f>IFERROR(INDEX('[1]公式予選（TT）-結果表（貼付）'!$A:$Z,MATCH($B35,'[1]公式予選（TT）-結果表（貼付）'!$B:$B,0),MATCH('公式予選（TT）-結果表（印刷）'!E$11,'[1]公式予選（TT）-結果表（貼付）'!$1:$1,0)),"")</f>
        <v>EXPRIT/IAME</v>
      </c>
      <c r="F35" s="34" t="str">
        <f>IFERROR(INDEX('[1]公式予選（TT）-結果表（貼付）'!$A:$Z,MATCH($B35,'[1]公式予選（TT）-結果表（貼付）'!$B:$B,0),MATCH('公式予選（TT）-結果表（印刷）'!F$11,'[1]公式予選（TT）-結果表（貼付）'!$1:$1,0)),"")</f>
        <v>TAKAGI PLANNING</v>
      </c>
      <c r="G35" s="35" t="str">
        <f>IFERROR(INDEX('[1]公式予選（TT）-結果表（貼付）'!$A:$Z,MATCH($B35,'[1]公式予選（TT）-結果表（貼付）'!$B:$B,0),MATCH('公式予選（TT）-結果表（印刷）'!G$11,'[1]公式予選（TT）-結果表（貼付）'!$1:$1,0)),"")</f>
        <v>BS</v>
      </c>
      <c r="H35" s="36">
        <f>IF(A35="DNS","ｽﾀｰﾄ出来ず",IF(A35="DQ","失　格",IFERROR(INDEX('[1]公式予選（TT）-結果表（貼付）'!$A:$Z,MATCH($B35,'[1]公式予選（TT）-結果表（貼付）'!$B:$B,0),MATCH('公式予選（TT）-結果表（印刷）'!H$11,'[1]公式予選（TT）-結果表（貼付）'!$1:$1,0)),"")))</f>
        <v>50.655000000000001</v>
      </c>
      <c r="I35" s="37" t="str">
        <f t="shared" si="0"/>
        <v/>
      </c>
      <c r="J35" s="40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'公式予選（TT）-結果表（印刷）'!J$11,'[1]公式予選（TT）-結果表（貼付）'!$1:$1,0)),""))</f>
        <v>0.93899999999999995</v>
      </c>
      <c r="K35" s="40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'公式予選（TT）-結果表（印刷）'!K$11,'[1]公式予選（TT）-結果表（貼付）'!$1:$1,0)),""))</f>
        <v>0.25</v>
      </c>
      <c r="L35" s="38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>1/6</v>
      </c>
      <c r="M35" s="7"/>
      <c r="N35" s="4"/>
      <c r="O35" s="4"/>
      <c r="P35" s="5" t="str">
        <f>IF(IFERROR(INDEX('[1]公式予選（TT）-結果表（貼付）'!$A:$Z,MATCH($B35,'[1]公式予選（TT）-結果表（貼付）'!$B:$B,0),MATCH(P$11,'[1]公式予選（TT）-結果表（貼付）'!$1:$1,0)),"")=0,"",IFERROR(INDEX('[1]公式予選（TT）-結果表（貼付）'!$A:$Z,MATCH($B35,'[1]公式予選（TT）-結果表（貼付）'!$B:$B,0),MATCH(P$11,'[1]公式予選（TT）-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公式予選（TT）-結果表（貼付）'!$A:$Z,MATCH($A35,'[1]公式予選（TT）-結果表（貼付）'!$A:$A,0),MATCH(S$11,'[1]公式予選（TT）-結果表（貼付）'!$1:$1,0)),"")=0,"",IFERROR(INDEX('[1]公式予選（TT）-結果表（貼付）'!$A:$Z,MATCH($A35,'[1]公式予選（TT）-結果表（貼付）'!$A:$A,0),MATCH(S$11,'[1]公式予選（TT）-結果表（貼付）'!$1:$1,0)),""))</f>
        <v/>
      </c>
      <c r="T35" s="4"/>
      <c r="U35" s="4"/>
    </row>
    <row r="36" spans="1:21" ht="12.75" customHeight="1" x14ac:dyDescent="0.15">
      <c r="A36" s="30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>24</v>
      </c>
      <c r="B36" s="31">
        <f>IFERROR(INDEX('[1]公式予選（TT）-結果表（貼付）'!A25:$V$50,MATCH($A36,'[1]公式予選（TT）-結果表（貼付）'!A25:$A$50,0),MATCH('公式予選（TT）-結果表（印刷）'!B$11,'[1]公式予選（TT）-結果表（貼付）'!$1:$1,0)),"")</f>
        <v>46</v>
      </c>
      <c r="C36" s="31"/>
      <c r="D36" s="32" t="str">
        <f>IFERROR(INDEX('[1]公式予選（TT）-結果表（貼付）'!$A:$Z,MATCH($B36,'[1]公式予選（TT）-結果表（貼付）'!$B:$B,0),MATCH('公式予選（TT）-結果表（印刷）'!D$11,'[1]公式予選（TT）-結果表（貼付）'!$1:$1,0)),"")</f>
        <v>眞鍋 高大</v>
      </c>
      <c r="E36" s="33" t="str">
        <f>IFERROR(INDEX('[1]公式予選（TT）-結果表（貼付）'!$A:$Z,MATCH($B36,'[1]公式予選（TT）-結果表（貼付）'!$B:$B,0),MATCH('公式予選（TT）-結果表（印刷）'!E$11,'[1]公式予選（TT）-結果表（貼付）'!$1:$1,0)),"")</f>
        <v>ＣＲＧ/IAME</v>
      </c>
      <c r="F36" s="34" t="str">
        <f>IFERROR(INDEX('[1]公式予選（TT）-結果表（貼付）'!$A:$Z,MATCH($B36,'[1]公式予選（TT）-結果表（貼付）'!$B:$B,0),MATCH('公式予選（TT）-結果表（印刷）'!F$11,'[1]公式予選（TT）-結果表（貼付）'!$1:$1,0)),"")</f>
        <v>堺レーシング</v>
      </c>
      <c r="G36" s="35" t="str">
        <f>IFERROR(INDEX('[1]公式予選（TT）-結果表（貼付）'!$A:$Z,MATCH($B36,'[1]公式予選（TT）-結果表（貼付）'!$B:$B,0),MATCH('公式予選（TT）-結果表（印刷）'!G$11,'[1]公式予選（TT）-結果表（貼付）'!$1:$1,0)),"")</f>
        <v>BS</v>
      </c>
      <c r="H36" s="36">
        <f>IF(A36="DNS","ｽﾀｰﾄ出来ず",IF(A36="DQ","失　格",IFERROR(INDEX('[1]公式予選（TT）-結果表（貼付）'!$A:$Z,MATCH($B36,'[1]公式予選（TT）-結果表（貼付）'!$B:$B,0),MATCH('公式予選（TT）-結果表（印刷）'!H$11,'[1]公式予選（TT）-結果表（貼付）'!$1:$1,0)),"")))</f>
        <v>51.295999999999999</v>
      </c>
      <c r="I36" s="37" t="str">
        <f t="shared" si="0"/>
        <v/>
      </c>
      <c r="J36" s="40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'公式予選（TT）-結果表（印刷）'!J$11,'[1]公式予選（TT）-結果表（貼付）'!$1:$1,0)),""))</f>
        <v>1.58</v>
      </c>
      <c r="K36" s="40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'公式予選（TT）-結果表（印刷）'!K$11,'[1]公式予選（TT）-結果表（貼付）'!$1:$1,0)),""))</f>
        <v>0.64100000000000001</v>
      </c>
      <c r="L36" s="38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>4/6</v>
      </c>
      <c r="M36" s="7"/>
      <c r="N36" s="4"/>
      <c r="O36" s="4"/>
      <c r="P36" s="5" t="str">
        <f>IF(IFERROR(INDEX('[1]公式予選（TT）-結果表（貼付）'!$A:$Z,MATCH($B36,'[1]公式予選（TT）-結果表（貼付）'!$B:$B,0),MATCH(P$11,'[1]公式予選（TT）-結果表（貼付）'!$1:$1,0)),"")=0,"",IFERROR(INDEX('[1]公式予選（TT）-結果表（貼付）'!$A:$Z,MATCH($B36,'[1]公式予選（TT）-結果表（貼付）'!$B:$B,0),MATCH(P$11,'[1]公式予選（TT）-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公式予選（TT）-結果表（貼付）'!$A:$Z,MATCH($A36,'[1]公式予選（TT）-結果表（貼付）'!$A:$A,0),MATCH(S$11,'[1]公式予選（TT）-結果表（貼付）'!$1:$1,0)),"")=0,"",IFERROR(INDEX('[1]公式予選（TT）-結果表（貼付）'!$A:$Z,MATCH($A36,'[1]公式予選（TT）-結果表（貼付）'!$A:$A,0),MATCH(S$11,'[1]公式予選（TT）-結果表（貼付）'!$1:$1,0)),""))</f>
        <v/>
      </c>
      <c r="T36" s="4"/>
      <c r="U36" s="4"/>
    </row>
    <row r="37" spans="1:21" ht="12.75" customHeight="1" x14ac:dyDescent="0.15">
      <c r="A37" s="30" t="str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/>
      </c>
      <c r="B37" s="31" t="str">
        <f>IFERROR(INDEX('[1]公式予選（TT）-結果表（貼付）'!A26:$V$50,MATCH($A37,'[1]公式予選（TT）-結果表（貼付）'!A26:$A$50,0),MATCH('公式予選（TT）-結果表（印刷）'!B$11,'[1]公式予選（TT）-結果表（貼付）'!$1:$1,0)),"")</f>
        <v/>
      </c>
      <c r="C37" s="31"/>
      <c r="D37" s="32" t="str">
        <f>IFERROR(INDEX('[1]公式予選（TT）-結果表（貼付）'!$A:$Z,MATCH($B37,'[1]公式予選（TT）-結果表（貼付）'!$B:$B,0),MATCH('公式予選（TT）-結果表（印刷）'!D$11,'[1]公式予選（TT）-結果表（貼付）'!$1:$1,0)),"")</f>
        <v/>
      </c>
      <c r="E37" s="33" t="str">
        <f>IFERROR(INDEX('[1]公式予選（TT）-結果表（貼付）'!$A:$Z,MATCH($B37,'[1]公式予選（TT）-結果表（貼付）'!$B:$B,0),MATCH('公式予選（TT）-結果表（印刷）'!E$11,'[1]公式予選（TT）-結果表（貼付）'!$1:$1,0)),"")</f>
        <v/>
      </c>
      <c r="F37" s="34" t="str">
        <f>IFERROR(INDEX('[1]公式予選（TT）-結果表（貼付）'!$A:$Z,MATCH($B37,'[1]公式予選（TT）-結果表（貼付）'!$B:$B,0),MATCH('公式予選（TT）-結果表（印刷）'!F$11,'[1]公式予選（TT）-結果表（貼付）'!$1:$1,0)),"")</f>
        <v/>
      </c>
      <c r="G37" s="35" t="str">
        <f>IFERROR(INDEX('[1]公式予選（TT）-結果表（貼付）'!$A:$Z,MATCH($B37,'[1]公式予選（TT）-結果表（貼付）'!$B:$B,0),MATCH('公式予選（TT）-結果表（印刷）'!G$11,'[1]公式予選（TT）-結果表（貼付）'!$1:$1,0)),"")</f>
        <v/>
      </c>
      <c r="H37" s="36" t="str">
        <f>IF(A37="DNS","ｽﾀｰﾄ出来ず",IF(A37="DQ","失　格",IFERROR(INDEX('[1]公式予選（TT）-結果表（貼付）'!$A:$Z,MATCH($B37,'[1]公式予選（TT）-結果表（貼付）'!$B:$B,0),MATCH('公式予選（TT）-結果表（印刷）'!H$11,'[1]公式予選（TT）-結果表（貼付）'!$1:$1,0)),"")))</f>
        <v/>
      </c>
      <c r="I37" s="37" t="str">
        <f t="shared" si="0"/>
        <v/>
      </c>
      <c r="J37" s="40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'公式予選（TT）-結果表（印刷）'!J$11,'[1]公式予選（TT）-結果表（貼付）'!$1:$1,0)),""))</f>
        <v/>
      </c>
      <c r="K37" s="40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'公式予選（TT）-結果表（印刷）'!K$11,'[1]公式予選（TT）-結果表（貼付）'!$1:$1,0)),""))</f>
        <v/>
      </c>
      <c r="L37" s="38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/>
      </c>
      <c r="M37" s="7"/>
      <c r="N37" s="4"/>
      <c r="O37" s="4"/>
      <c r="P37" s="5" t="str">
        <f>IF(IFERROR(INDEX('[1]公式予選（TT）-結果表（貼付）'!$A:$Z,MATCH($B37,'[1]公式予選（TT）-結果表（貼付）'!$B:$B,0),MATCH(P$11,'[1]公式予選（TT）-結果表（貼付）'!$1:$1,0)),"")=0,"",IFERROR(INDEX('[1]公式予選（TT）-結果表（貼付）'!$A:$Z,MATCH($B37,'[1]公式予選（TT）-結果表（貼付）'!$B:$B,0),MATCH(P$11,'[1]公式予選（TT）-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公式予選（TT）-結果表（貼付）'!$A:$Z,MATCH($A37,'[1]公式予選（TT）-結果表（貼付）'!$A:$A,0),MATCH(S$11,'[1]公式予選（TT）-結果表（貼付）'!$1:$1,0)),"")=0,"",IFERROR(INDEX('[1]公式予選（TT）-結果表（貼付）'!$A:$Z,MATCH($A37,'[1]公式予選（TT）-結果表（貼付）'!$A:$A,0),MATCH(S$11,'[1]公式予選（TT）-結果表（貼付）'!$1:$1,0)),""))</f>
        <v/>
      </c>
      <c r="T37" s="4"/>
      <c r="U37" s="4"/>
    </row>
    <row r="38" spans="1:21" ht="12.75" customHeight="1" x14ac:dyDescent="0.15">
      <c r="A38" s="30" t="str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/>
      </c>
      <c r="B38" s="31" t="str">
        <f>IFERROR(INDEX('[1]公式予選（TT）-結果表（貼付）'!A27:$V$50,MATCH($A38,'[1]公式予選（TT）-結果表（貼付）'!A27:$A$50,0),MATCH('公式予選（TT）-結果表（印刷）'!B$11,'[1]公式予選（TT）-結果表（貼付）'!$1:$1,0)),"")</f>
        <v/>
      </c>
      <c r="C38" s="31"/>
      <c r="D38" s="32" t="str">
        <f>IFERROR(INDEX('[1]公式予選（TT）-結果表（貼付）'!$A:$Z,MATCH($B38,'[1]公式予選（TT）-結果表（貼付）'!$B:$B,0),MATCH('公式予選（TT）-結果表（印刷）'!D$11,'[1]公式予選（TT）-結果表（貼付）'!$1:$1,0)),"")</f>
        <v/>
      </c>
      <c r="E38" s="33" t="str">
        <f>IFERROR(INDEX('[1]公式予選（TT）-結果表（貼付）'!$A:$Z,MATCH($B38,'[1]公式予選（TT）-結果表（貼付）'!$B:$B,0),MATCH('公式予選（TT）-結果表（印刷）'!E$11,'[1]公式予選（TT）-結果表（貼付）'!$1:$1,0)),"")</f>
        <v/>
      </c>
      <c r="F38" s="34" t="str">
        <f>IFERROR(INDEX('[1]公式予選（TT）-結果表（貼付）'!$A:$Z,MATCH($B38,'[1]公式予選（TT）-結果表（貼付）'!$B:$B,0),MATCH('公式予選（TT）-結果表（印刷）'!F$11,'[1]公式予選（TT）-結果表（貼付）'!$1:$1,0)),"")</f>
        <v/>
      </c>
      <c r="G38" s="35" t="str">
        <f>IFERROR(INDEX('[1]公式予選（TT）-結果表（貼付）'!$A:$Z,MATCH($B38,'[1]公式予選（TT）-結果表（貼付）'!$B:$B,0),MATCH('公式予選（TT）-結果表（印刷）'!G$11,'[1]公式予選（TT）-結果表（貼付）'!$1:$1,0)),"")</f>
        <v/>
      </c>
      <c r="H38" s="36" t="str">
        <f>IF(A38="DNS","ｽﾀｰﾄ出来ず",IF(A38="DQ","失　格",IFERROR(INDEX('[1]公式予選（TT）-結果表（貼付）'!$A:$Z,MATCH($B38,'[1]公式予選（TT）-結果表（貼付）'!$B:$B,0),MATCH('公式予選（TT）-結果表（印刷）'!H$11,'[1]公式予選（TT）-結果表（貼付）'!$1:$1,0)),"")))</f>
        <v/>
      </c>
      <c r="I38" s="37" t="str">
        <f t="shared" si="0"/>
        <v/>
      </c>
      <c r="J38" s="40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'公式予選（TT）-結果表（印刷）'!J$11,'[1]公式予選（TT）-結果表（貼付）'!$1:$1,0)),""))</f>
        <v/>
      </c>
      <c r="K38" s="40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'公式予選（TT）-結果表（印刷）'!K$11,'[1]公式予選（TT）-結果表（貼付）'!$1:$1,0)),""))</f>
        <v/>
      </c>
      <c r="L38" s="38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IF(OR('[1]公式予選（TT）-結果表（貼付）'!A27="DNS",'[1]公式予選（TT）-結果表（貼付）'!A27="DQ"),"",IFERROR(INDEX('[1]公式予選（TT）-結果表（貼付）'!$A:$Z,MATCH($B38,'[1]公式予選（TT）-結果表（貼付）'!$B:$B,0),MATCH("In Lap",'[1]公式予選（TT）-結果表（貼付）'!$1:$1,0))&amp;"/"&amp;INDEX('[1]公式予選（TT）-結果表（貼付）'!$A:$Z,MATCH($B38,'[1]公式予選（TT）-結果表（貼付）'!$B:$B,0),MATCH("Laps",'[1]公式予選（TT）-結果表（貼付）'!$1:$1,0)),""))</f>
        <v/>
      </c>
      <c r="M38" s="7"/>
      <c r="N38" s="4"/>
      <c r="O38" s="4"/>
      <c r="P38" s="5" t="str">
        <f>IF(IFERROR(INDEX('[1]公式予選（TT）-結果表（貼付）'!$A:$Z,MATCH($B38,'[1]公式予選（TT）-結果表（貼付）'!$B:$B,0),MATCH(P$11,'[1]公式予選（TT）-結果表（貼付）'!$1:$1,0)),"")=0,"",IFERROR(INDEX('[1]公式予選（TT）-結果表（貼付）'!$A:$Z,MATCH($B38,'[1]公式予選（TT）-結果表（貼付）'!$B:$B,0),MATCH(P$11,'[1]公式予選（TT）-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公式予選（TT）-結果表（貼付）'!$A:$Z,MATCH($A38,'[1]公式予選（TT）-結果表（貼付）'!$A:$A,0),MATCH(S$11,'[1]公式予選（TT）-結果表（貼付）'!$1:$1,0)),"")=0,"",IFERROR(INDEX('[1]公式予選（TT）-結果表（貼付）'!$A:$Z,MATCH($A38,'[1]公式予選（TT）-結果表（貼付）'!$A:$A,0),MATCH(S$11,'[1]公式予選（TT）-結果表（貼付）'!$1:$1,0)),""))</f>
        <v/>
      </c>
      <c r="T38" s="4"/>
      <c r="U38" s="4"/>
    </row>
    <row r="39" spans="1:21" ht="12.75" customHeight="1" x14ac:dyDescent="0.15">
      <c r="A39" s="30" t="str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/>
      </c>
      <c r="B39" s="31" t="str">
        <f>IFERROR(INDEX('[1]公式予選（TT）-結果表（貼付）'!A28:$V$50,MATCH($A39,'[1]公式予選（TT）-結果表（貼付）'!A28:$A$50,0),MATCH('公式予選（TT）-結果表（印刷）'!B$11,'[1]公式予選（TT）-結果表（貼付）'!$1:$1,0)),"")</f>
        <v/>
      </c>
      <c r="C39" s="31"/>
      <c r="D39" s="32" t="str">
        <f>IFERROR(INDEX('[1]公式予選（TT）-結果表（貼付）'!$A:$Z,MATCH($B39,'[1]公式予選（TT）-結果表（貼付）'!$B:$B,0),MATCH('公式予選（TT）-結果表（印刷）'!D$11,'[1]公式予選（TT）-結果表（貼付）'!$1:$1,0)),"")</f>
        <v/>
      </c>
      <c r="E39" s="33" t="str">
        <f>IFERROR(INDEX('[1]公式予選（TT）-結果表（貼付）'!$A:$Z,MATCH($B39,'[1]公式予選（TT）-結果表（貼付）'!$B:$B,0),MATCH('公式予選（TT）-結果表（印刷）'!E$11,'[1]公式予選（TT）-結果表（貼付）'!$1:$1,0)),"")</f>
        <v/>
      </c>
      <c r="F39" s="34" t="str">
        <f>IFERROR(INDEX('[1]公式予選（TT）-結果表（貼付）'!$A:$Z,MATCH($B39,'[1]公式予選（TT）-結果表（貼付）'!$B:$B,0),MATCH('公式予選（TT）-結果表（印刷）'!F$11,'[1]公式予選（TT）-結果表（貼付）'!$1:$1,0)),"")</f>
        <v/>
      </c>
      <c r="G39" s="35" t="str">
        <f>IFERROR(INDEX('[1]公式予選（TT）-結果表（貼付）'!$A:$Z,MATCH($B39,'[1]公式予選（TT）-結果表（貼付）'!$B:$B,0),MATCH('公式予選（TT）-結果表（印刷）'!G$11,'[1]公式予選（TT）-結果表（貼付）'!$1:$1,0)),"")</f>
        <v/>
      </c>
      <c r="H39" s="36" t="str">
        <f>IF(A39="DNS","ｽﾀｰﾄ出来ず",IF(A39="DQ","失　格",IFERROR(INDEX('[1]公式予選（TT）-結果表（貼付）'!$A:$Z,MATCH($B39,'[1]公式予選（TT）-結果表（貼付）'!$B:$B,0),MATCH('公式予選（TT）-結果表（印刷）'!H$11,'[1]公式予選（TT）-結果表（貼付）'!$1:$1,0)),"")))</f>
        <v/>
      </c>
      <c r="I39" s="37" t="str">
        <f t="shared" si="0"/>
        <v/>
      </c>
      <c r="J39" s="40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'公式予選（TT）-結果表（印刷）'!J$11,'[1]公式予選（TT）-結果表（貼付）'!$1:$1,0)),""))</f>
        <v/>
      </c>
      <c r="K39" s="40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'公式予選（TT）-結果表（印刷）'!K$11,'[1]公式予選（TT）-結果表（貼付）'!$1:$1,0)),""))</f>
        <v/>
      </c>
      <c r="L39" s="38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IF(OR('[1]公式予選（TT）-結果表（貼付）'!A28="DNS",'[1]公式予選（TT）-結果表（貼付）'!A28="DQ"),"",IFERROR(INDEX('[1]公式予選（TT）-結果表（貼付）'!$A:$Z,MATCH($B39,'[1]公式予選（TT）-結果表（貼付）'!$B:$B,0),MATCH("In Lap",'[1]公式予選（TT）-結果表（貼付）'!$1:$1,0))&amp;"/"&amp;INDEX('[1]公式予選（TT）-結果表（貼付）'!$A:$Z,MATCH($B39,'[1]公式予選（TT）-結果表（貼付）'!$B:$B,0),MATCH("Laps",'[1]公式予選（TT）-結果表（貼付）'!$1:$1,0)),""))</f>
        <v/>
      </c>
      <c r="M39" s="7"/>
      <c r="N39" s="4"/>
      <c r="O39" s="4"/>
      <c r="P39" s="5" t="str">
        <f>IF(IFERROR(INDEX('[1]公式予選（TT）-結果表（貼付）'!$A:$Z,MATCH($B39,'[1]公式予選（TT）-結果表（貼付）'!$B:$B,0),MATCH(P$11,'[1]公式予選（TT）-結果表（貼付）'!$1:$1,0)),"")=0,"",IFERROR(INDEX('[1]公式予選（TT）-結果表（貼付）'!$A:$Z,MATCH($B39,'[1]公式予選（TT）-結果表（貼付）'!$B:$B,0),MATCH(P$11,'[1]公式予選（TT）-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公式予選（TT）-結果表（貼付）'!$A:$Z,MATCH($A39,'[1]公式予選（TT）-結果表（貼付）'!$A:$A,0),MATCH(S$11,'[1]公式予選（TT）-結果表（貼付）'!$1:$1,0)),"")=0,"",IFERROR(INDEX('[1]公式予選（TT）-結果表（貼付）'!$A:$Z,MATCH($A39,'[1]公式予選（TT）-結果表（貼付）'!$A:$A,0),MATCH(S$11,'[1]公式予選（TT）-結果表（貼付）'!$1:$1,0)),""))</f>
        <v/>
      </c>
      <c r="T39" s="4"/>
      <c r="U39" s="4"/>
    </row>
    <row r="40" spans="1:21" ht="12.75" customHeight="1" x14ac:dyDescent="0.15">
      <c r="A40" s="30" t="str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/>
      </c>
      <c r="B40" s="31" t="str">
        <f>IFERROR(INDEX('[1]公式予選（TT）-結果表（貼付）'!A29:$V$50,MATCH($A40,'[1]公式予選（TT）-結果表（貼付）'!A29:$A$50,0),MATCH('公式予選（TT）-結果表（印刷）'!B$11,'[1]公式予選（TT）-結果表（貼付）'!$1:$1,0)),"")</f>
        <v/>
      </c>
      <c r="C40" s="31"/>
      <c r="D40" s="32" t="str">
        <f>IFERROR(INDEX('[1]公式予選（TT）-結果表（貼付）'!$A:$Z,MATCH($B40,'[1]公式予選（TT）-結果表（貼付）'!$B:$B,0),MATCH('公式予選（TT）-結果表（印刷）'!D$11,'[1]公式予選（TT）-結果表（貼付）'!$1:$1,0)),"")</f>
        <v/>
      </c>
      <c r="E40" s="33" t="str">
        <f>IFERROR(INDEX('[1]公式予選（TT）-結果表（貼付）'!$A:$Z,MATCH($B40,'[1]公式予選（TT）-結果表（貼付）'!$B:$B,0),MATCH('公式予選（TT）-結果表（印刷）'!E$11,'[1]公式予選（TT）-結果表（貼付）'!$1:$1,0)),"")</f>
        <v/>
      </c>
      <c r="F40" s="34" t="str">
        <f>IFERROR(INDEX('[1]公式予選（TT）-結果表（貼付）'!$A:$Z,MATCH($B40,'[1]公式予選（TT）-結果表（貼付）'!$B:$B,0),MATCH('公式予選（TT）-結果表（印刷）'!F$11,'[1]公式予選（TT）-結果表（貼付）'!$1:$1,0)),"")</f>
        <v/>
      </c>
      <c r="G40" s="35" t="str">
        <f>IFERROR(INDEX('[1]公式予選（TT）-結果表（貼付）'!$A:$Z,MATCH($B40,'[1]公式予選（TT）-結果表（貼付）'!$B:$B,0),MATCH('公式予選（TT）-結果表（印刷）'!G$11,'[1]公式予選（TT）-結果表（貼付）'!$1:$1,0)),"")</f>
        <v/>
      </c>
      <c r="H40" s="36" t="str">
        <f>IF(A40="DNS","ｽﾀｰﾄ出来ず",IF(A40="DQ","失　格",IFERROR(INDEX('[1]公式予選（TT）-結果表（貼付）'!$A:$Z,MATCH($B40,'[1]公式予選（TT）-結果表（貼付）'!$B:$B,0),MATCH('公式予選（TT）-結果表（印刷）'!H$11,'[1]公式予選（TT）-結果表（貼付）'!$1:$1,0)),"")))</f>
        <v/>
      </c>
      <c r="I40" s="37" t="str">
        <f t="shared" si="0"/>
        <v/>
      </c>
      <c r="J40" s="40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'公式予選（TT）-結果表（印刷）'!J$11,'[1]公式予選（TT）-結果表（貼付）'!$1:$1,0)),""))</f>
        <v/>
      </c>
      <c r="K40" s="40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'公式予選（TT）-結果表（印刷）'!K$11,'[1]公式予選（TT）-結果表（貼付）'!$1:$1,0)),""))</f>
        <v/>
      </c>
      <c r="L40" s="38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/>
      </c>
      <c r="M40" s="7"/>
      <c r="N40" s="4"/>
      <c r="O40" s="4"/>
      <c r="P40" s="5" t="str">
        <f>IF(IFERROR(INDEX('[1]公式予選（TT）-結果表（貼付）'!$A:$Z,MATCH($B40,'[1]公式予選（TT）-結果表（貼付）'!$B:$B,0),MATCH(P$11,'[1]公式予選（TT）-結果表（貼付）'!$1:$1,0)),"")=0,"",IFERROR(INDEX('[1]公式予選（TT）-結果表（貼付）'!$A:$Z,MATCH($B40,'[1]公式予選（TT）-結果表（貼付）'!$B:$B,0),MATCH(P$11,'[1]公式予選（TT）-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公式予選（TT）-結果表（貼付）'!$A:$Z,MATCH($A40,'[1]公式予選（TT）-結果表（貼付）'!$A:$A,0),MATCH(S$11,'[1]公式予選（TT）-結果表（貼付）'!$1:$1,0)),"")=0,"",IFERROR(INDEX('[1]公式予選（TT）-結果表（貼付）'!$A:$Z,MATCH($A40,'[1]公式予選（TT）-結果表（貼付）'!$A:$A,0),MATCH(S$11,'[1]公式予選（TT）-結果表（貼付）'!$1:$1,0)),""))</f>
        <v/>
      </c>
      <c r="T40" s="4"/>
      <c r="U40" s="4"/>
    </row>
    <row r="41" spans="1:21" ht="12.75" customHeight="1" x14ac:dyDescent="0.15">
      <c r="A41" s="30" t="str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/>
      </c>
      <c r="B41" s="31" t="str">
        <f>IFERROR(INDEX('[1]公式予選（TT）-結果表（貼付）'!A30:$V$50,MATCH($A41,'[1]公式予選（TT）-結果表（貼付）'!A30:$A$50,0),MATCH('公式予選（TT）-結果表（印刷）'!B$11,'[1]公式予選（TT）-結果表（貼付）'!$1:$1,0)),"")</f>
        <v/>
      </c>
      <c r="C41" s="31"/>
      <c r="D41" s="32" t="str">
        <f>IFERROR(INDEX('[1]公式予選（TT）-結果表（貼付）'!$A:$Z,MATCH($B41,'[1]公式予選（TT）-結果表（貼付）'!$B:$B,0),MATCH('公式予選（TT）-結果表（印刷）'!D$11,'[1]公式予選（TT）-結果表（貼付）'!$1:$1,0)),"")</f>
        <v/>
      </c>
      <c r="E41" s="33" t="str">
        <f>IFERROR(INDEX('[1]公式予選（TT）-結果表（貼付）'!$A:$Z,MATCH($B41,'[1]公式予選（TT）-結果表（貼付）'!$B:$B,0),MATCH('公式予選（TT）-結果表（印刷）'!E$11,'[1]公式予選（TT）-結果表（貼付）'!$1:$1,0)),"")</f>
        <v/>
      </c>
      <c r="F41" s="34" t="str">
        <f>IFERROR(INDEX('[1]公式予選（TT）-結果表（貼付）'!$A:$Z,MATCH($B41,'[1]公式予選（TT）-結果表（貼付）'!$B:$B,0),MATCH('公式予選（TT）-結果表（印刷）'!F$11,'[1]公式予選（TT）-結果表（貼付）'!$1:$1,0)),"")</f>
        <v/>
      </c>
      <c r="G41" s="35" t="str">
        <f>IFERROR(INDEX('[1]公式予選（TT）-結果表（貼付）'!$A:$Z,MATCH($B41,'[1]公式予選（TT）-結果表（貼付）'!$B:$B,0),MATCH('公式予選（TT）-結果表（印刷）'!G$11,'[1]公式予選（TT）-結果表（貼付）'!$1:$1,0)),"")</f>
        <v/>
      </c>
      <c r="H41" s="36" t="str">
        <f>IF(A41="DNS","ｽﾀｰﾄ出来ず",IF(A41="DQ","失　格",IFERROR(INDEX('[1]公式予選（TT）-結果表（貼付）'!$A:$Z,MATCH($B41,'[1]公式予選（TT）-結果表（貼付）'!$B:$B,0),MATCH('公式予選（TT）-結果表（印刷）'!H$11,'[1]公式予選（TT）-結果表（貼付）'!$1:$1,0)),"")))</f>
        <v/>
      </c>
      <c r="I41" s="37" t="str">
        <f t="shared" si="0"/>
        <v/>
      </c>
      <c r="J41" s="40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'公式予選（TT）-結果表（印刷）'!J$11,'[1]公式予選（TT）-結果表（貼付）'!$1:$1,0)),""))</f>
        <v/>
      </c>
      <c r="K41" s="40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'公式予選（TT）-結果表（印刷）'!K$11,'[1]公式予選（TT）-結果表（貼付）'!$1:$1,0)),""))</f>
        <v/>
      </c>
      <c r="L41" s="38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/>
      </c>
      <c r="M41" s="7"/>
      <c r="N41" s="4"/>
      <c r="O41" s="4"/>
      <c r="P41" s="5" t="str">
        <f>IF(IFERROR(INDEX('[1]公式予選（TT）-結果表（貼付）'!$A:$Z,MATCH($B41,'[1]公式予選（TT）-結果表（貼付）'!$B:$B,0),MATCH(P$11,'[1]公式予選（TT）-結果表（貼付）'!$1:$1,0)),"")=0,"",IFERROR(INDEX('[1]公式予選（TT）-結果表（貼付）'!$A:$Z,MATCH($B41,'[1]公式予選（TT）-結果表（貼付）'!$B:$B,0),MATCH(P$11,'[1]公式予選（TT）-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公式予選（TT）-結果表（貼付）'!$A:$Z,MATCH($A41,'[1]公式予選（TT）-結果表（貼付）'!$A:$A,0),MATCH(S$11,'[1]公式予選（TT）-結果表（貼付）'!$1:$1,0)),"")=0,"",IFERROR(INDEX('[1]公式予選（TT）-結果表（貼付）'!$A:$Z,MATCH($A41,'[1]公式予選（TT）-結果表（貼付）'!$A:$A,0),MATCH(S$11,'[1]公式予選（TT）-結果表（貼付）'!$1:$1,0)),""))</f>
        <v/>
      </c>
      <c r="T41" s="4"/>
      <c r="U41" s="4"/>
    </row>
    <row r="42" spans="1:21" ht="12.75" customHeight="1" x14ac:dyDescent="0.15">
      <c r="A42" s="30" t="str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/>
      </c>
      <c r="B42" s="31" t="str">
        <f>IFERROR(INDEX('[1]公式予選（TT）-結果表（貼付）'!A31:$V$50,MATCH($A42,'[1]公式予選（TT）-結果表（貼付）'!A31:$A$50,0),MATCH('公式予選（TT）-結果表（印刷）'!B$11,'[1]公式予選（TT）-結果表（貼付）'!$1:$1,0)),"")</f>
        <v/>
      </c>
      <c r="C42" s="31"/>
      <c r="D42" s="32" t="str">
        <f>IFERROR(INDEX('[1]公式予選（TT）-結果表（貼付）'!$A:$Z,MATCH($B42,'[1]公式予選（TT）-結果表（貼付）'!$B:$B,0),MATCH('公式予選（TT）-結果表（印刷）'!D$11,'[1]公式予選（TT）-結果表（貼付）'!$1:$1,0)),"")</f>
        <v/>
      </c>
      <c r="E42" s="33" t="str">
        <f>IFERROR(INDEX('[1]公式予選（TT）-結果表（貼付）'!$A:$Z,MATCH($B42,'[1]公式予選（TT）-結果表（貼付）'!$B:$B,0),MATCH('公式予選（TT）-結果表（印刷）'!E$11,'[1]公式予選（TT）-結果表（貼付）'!$1:$1,0)),"")</f>
        <v/>
      </c>
      <c r="F42" s="34" t="str">
        <f>IFERROR(INDEX('[1]公式予選（TT）-結果表（貼付）'!$A:$Z,MATCH($B42,'[1]公式予選（TT）-結果表（貼付）'!$B:$B,0),MATCH('公式予選（TT）-結果表（印刷）'!F$11,'[1]公式予選（TT）-結果表（貼付）'!$1:$1,0)),"")</f>
        <v/>
      </c>
      <c r="G42" s="35" t="str">
        <f>IFERROR(INDEX('[1]公式予選（TT）-結果表（貼付）'!$A:$Z,MATCH($B42,'[1]公式予選（TT）-結果表（貼付）'!$B:$B,0),MATCH('公式予選（TT）-結果表（印刷）'!G$11,'[1]公式予選（TT）-結果表（貼付）'!$1:$1,0)),"")</f>
        <v/>
      </c>
      <c r="H42" s="36" t="str">
        <f>IF(A42="DNS","ｽﾀｰﾄ出来ず",IF(A42="DQ","失　格",IFERROR(INDEX('[1]公式予選（TT）-結果表（貼付）'!$A:$Z,MATCH($B42,'[1]公式予選（TT）-結果表（貼付）'!$B:$B,0),MATCH('公式予選（TT）-結果表（印刷）'!H$11,'[1]公式予選（TT）-結果表（貼付）'!$1:$1,0)),"")))</f>
        <v/>
      </c>
      <c r="I42" s="37" t="str">
        <f t="shared" si="0"/>
        <v/>
      </c>
      <c r="J42" s="40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'公式予選（TT）-結果表（印刷）'!J$11,'[1]公式予選（TT）-結果表（貼付）'!$1:$1,0)),""))</f>
        <v/>
      </c>
      <c r="K42" s="40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'公式予選（TT）-結果表（印刷）'!K$11,'[1]公式予選（TT）-結果表（貼付）'!$1:$1,0)),""))</f>
        <v/>
      </c>
      <c r="L42" s="38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/>
      </c>
      <c r="M42" s="7"/>
      <c r="N42" s="4"/>
      <c r="O42" s="4"/>
      <c r="P42" s="5" t="str">
        <f>IF(IFERROR(INDEX('[1]公式予選（TT）-結果表（貼付）'!$A:$Z,MATCH($B42,'[1]公式予選（TT）-結果表（貼付）'!$B:$B,0),MATCH(P$11,'[1]公式予選（TT）-結果表（貼付）'!$1:$1,0)),"")=0,"",IFERROR(INDEX('[1]公式予選（TT）-結果表（貼付）'!$A:$Z,MATCH($B42,'[1]公式予選（TT）-結果表（貼付）'!$B:$B,0),MATCH(P$11,'[1]公式予選（TT）-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公式予選（TT）-結果表（貼付）'!$A:$Z,MATCH($A42,'[1]公式予選（TT）-結果表（貼付）'!$A:$A,0),MATCH(S$11,'[1]公式予選（TT）-結果表（貼付）'!$1:$1,0)),"")=0,"",IFERROR(INDEX('[1]公式予選（TT）-結果表（貼付）'!$A:$Z,MATCH($A42,'[1]公式予選（TT）-結果表（貼付）'!$A:$A,0),MATCH(S$11,'[1]公式予選（TT）-結果表（貼付）'!$1:$1,0)),""))</f>
        <v/>
      </c>
      <c r="T42" s="4"/>
      <c r="U42" s="4"/>
    </row>
    <row r="43" spans="1:21" ht="12.75" customHeight="1" x14ac:dyDescent="0.15">
      <c r="A43" s="30" t="str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/>
      </c>
      <c r="B43" s="31" t="str">
        <f>IFERROR(INDEX('[1]公式予選（TT）-結果表（貼付）'!A32:$V$50,MATCH($A43,'[1]公式予選（TT）-結果表（貼付）'!A32:$A$50,0),MATCH('公式予選（TT）-結果表（印刷）'!B$11,'[1]公式予選（TT）-結果表（貼付）'!$1:$1,0)),"")</f>
        <v/>
      </c>
      <c r="C43" s="31"/>
      <c r="D43" s="32" t="str">
        <f>IFERROR(INDEX('[1]公式予選（TT）-結果表（貼付）'!$A:$Z,MATCH($B43,'[1]公式予選（TT）-結果表（貼付）'!$B:$B,0),MATCH('公式予選（TT）-結果表（印刷）'!D$11,'[1]公式予選（TT）-結果表（貼付）'!$1:$1,0)),"")</f>
        <v/>
      </c>
      <c r="E43" s="33" t="str">
        <f>IFERROR(INDEX('[1]公式予選（TT）-結果表（貼付）'!$A:$Z,MATCH($B43,'[1]公式予選（TT）-結果表（貼付）'!$B:$B,0),MATCH('公式予選（TT）-結果表（印刷）'!E$11,'[1]公式予選（TT）-結果表（貼付）'!$1:$1,0)),"")</f>
        <v/>
      </c>
      <c r="F43" s="34" t="str">
        <f>IFERROR(INDEX('[1]公式予選（TT）-結果表（貼付）'!$A:$Z,MATCH($B43,'[1]公式予選（TT）-結果表（貼付）'!$B:$B,0),MATCH('公式予選（TT）-結果表（印刷）'!F$11,'[1]公式予選（TT）-結果表（貼付）'!$1:$1,0)),"")</f>
        <v/>
      </c>
      <c r="G43" s="35" t="str">
        <f>IFERROR(INDEX('[1]公式予選（TT）-結果表（貼付）'!$A:$Z,MATCH($B43,'[1]公式予選（TT）-結果表（貼付）'!$B:$B,0),MATCH('公式予選（TT）-結果表（印刷）'!G$11,'[1]公式予選（TT）-結果表（貼付）'!$1:$1,0)),"")</f>
        <v/>
      </c>
      <c r="H43" s="36" t="str">
        <f>IF(A43="DNS","ｽﾀｰﾄ出来ず",IF(A43="DQ","失　格",IFERROR(INDEX('[1]公式予選（TT）-結果表（貼付）'!$A:$Z,MATCH($B43,'[1]公式予選（TT）-結果表（貼付）'!$B:$B,0),MATCH('公式予選（TT）-結果表（印刷）'!H$11,'[1]公式予選（TT）-結果表（貼付）'!$1:$1,0)),"")))</f>
        <v/>
      </c>
      <c r="I43" s="37" t="str">
        <f t="shared" si="0"/>
        <v/>
      </c>
      <c r="J43" s="40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'公式予選（TT）-結果表（印刷）'!J$11,'[1]公式予選（TT）-結果表（貼付）'!$1:$1,0)),""))</f>
        <v/>
      </c>
      <c r="K43" s="40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'公式予選（TT）-結果表（印刷）'!K$11,'[1]公式予選（TT）-結果表（貼付）'!$1:$1,0)),""))</f>
        <v/>
      </c>
      <c r="L43" s="38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/>
      </c>
      <c r="M43" s="7"/>
      <c r="N43" s="4"/>
      <c r="O43" s="4"/>
      <c r="P43" s="5" t="str">
        <f>IF(IFERROR(INDEX('[1]公式予選（TT）-結果表（貼付）'!$A:$Z,MATCH($B43,'[1]公式予選（TT）-結果表（貼付）'!$B:$B,0),MATCH(P$11,'[1]公式予選（TT）-結果表（貼付）'!$1:$1,0)),"")=0,"",IFERROR(INDEX('[1]公式予選（TT）-結果表（貼付）'!$A:$Z,MATCH($B43,'[1]公式予選（TT）-結果表（貼付）'!$B:$B,0),MATCH(P$11,'[1]公式予選（TT）-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公式予選（TT）-結果表（貼付）'!$A:$Z,MATCH($A43,'[1]公式予選（TT）-結果表（貼付）'!$A:$A,0),MATCH(S$11,'[1]公式予選（TT）-結果表（貼付）'!$1:$1,0)),"")=0,"",IFERROR(INDEX('[1]公式予選（TT）-結果表（貼付）'!$A:$Z,MATCH($A43,'[1]公式予選（TT）-結果表（貼付）'!$A:$A,0),MATCH(S$11,'[1]公式予選（TT）-結果表（貼付）'!$1:$1,0)),""))</f>
        <v/>
      </c>
      <c r="T43" s="4"/>
      <c r="U43" s="4"/>
    </row>
    <row r="44" spans="1:21" ht="12.75" customHeight="1" x14ac:dyDescent="0.15">
      <c r="A44" s="30" t="str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/>
      </c>
      <c r="B44" s="31" t="str">
        <f>IFERROR(INDEX('[1]公式予選（TT）-結果表（貼付）'!A33:$V$50,MATCH($A44,'[1]公式予選（TT）-結果表（貼付）'!A33:$A$50,0),MATCH('公式予選（TT）-結果表（印刷）'!B$11,'[1]公式予選（TT）-結果表（貼付）'!$1:$1,0)),"")</f>
        <v/>
      </c>
      <c r="C44" s="31"/>
      <c r="D44" s="32" t="str">
        <f>IFERROR(INDEX('[1]公式予選（TT）-結果表（貼付）'!$A:$Z,MATCH($B44,'[1]公式予選（TT）-結果表（貼付）'!$B:$B,0),MATCH('公式予選（TT）-結果表（印刷）'!D$11,'[1]公式予選（TT）-結果表（貼付）'!$1:$1,0)),"")</f>
        <v/>
      </c>
      <c r="E44" s="33" t="str">
        <f>IFERROR(INDEX('[1]公式予選（TT）-結果表（貼付）'!$A:$Z,MATCH($B44,'[1]公式予選（TT）-結果表（貼付）'!$B:$B,0),MATCH('公式予選（TT）-結果表（印刷）'!E$11,'[1]公式予選（TT）-結果表（貼付）'!$1:$1,0)),"")</f>
        <v/>
      </c>
      <c r="F44" s="34" t="str">
        <f>IFERROR(INDEX('[1]公式予選（TT）-結果表（貼付）'!$A:$Z,MATCH($B44,'[1]公式予選（TT）-結果表（貼付）'!$B:$B,0),MATCH('公式予選（TT）-結果表（印刷）'!F$11,'[1]公式予選（TT）-結果表（貼付）'!$1:$1,0)),"")</f>
        <v/>
      </c>
      <c r="G44" s="35" t="str">
        <f>IFERROR(INDEX('[1]公式予選（TT）-結果表（貼付）'!$A:$Z,MATCH($B44,'[1]公式予選（TT）-結果表（貼付）'!$B:$B,0),MATCH('公式予選（TT）-結果表（印刷）'!G$11,'[1]公式予選（TT）-結果表（貼付）'!$1:$1,0)),"")</f>
        <v/>
      </c>
      <c r="H44" s="36" t="str">
        <f>IF(A44="DNS","ｽﾀｰﾄ出来ず",IF(A44="DQ","失　格",IFERROR(INDEX('[1]公式予選（TT）-結果表（貼付）'!$A:$Z,MATCH($B44,'[1]公式予選（TT）-結果表（貼付）'!$B:$B,0),MATCH('公式予選（TT）-結果表（印刷）'!H$11,'[1]公式予選（TT）-結果表（貼付）'!$1:$1,0)),"")))</f>
        <v/>
      </c>
      <c r="I44" s="37" t="str">
        <f t="shared" si="0"/>
        <v/>
      </c>
      <c r="J44" s="40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'公式予選（TT）-結果表（印刷）'!J$11,'[1]公式予選（TT）-結果表（貼付）'!$1:$1,0)),""))</f>
        <v/>
      </c>
      <c r="K44" s="40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'公式予選（TT）-結果表（印刷）'!K$11,'[1]公式予選（TT）-結果表（貼付）'!$1:$1,0)),""))</f>
        <v/>
      </c>
      <c r="L44" s="38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/>
      </c>
      <c r="M44" s="7"/>
      <c r="N44" s="4"/>
      <c r="O44" s="4"/>
      <c r="P44" s="5" t="str">
        <f>IF(IFERROR(INDEX('[1]公式予選（TT）-結果表（貼付）'!$A:$Z,MATCH($B44,'[1]公式予選（TT）-結果表（貼付）'!$B:$B,0),MATCH(P$11,'[1]公式予選（TT）-結果表（貼付）'!$1:$1,0)),"")=0,"",IFERROR(INDEX('[1]公式予選（TT）-結果表（貼付）'!$A:$Z,MATCH($B44,'[1]公式予選（TT）-結果表（貼付）'!$B:$B,0),MATCH(P$11,'[1]公式予選（TT）-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公式予選（TT）-結果表（貼付）'!$A:$Z,MATCH($A44,'[1]公式予選（TT）-結果表（貼付）'!$A:$A,0),MATCH(S$11,'[1]公式予選（TT）-結果表（貼付）'!$1:$1,0)),"")=0,"",IFERROR(INDEX('[1]公式予選（TT）-結果表（貼付）'!$A:$Z,MATCH($A44,'[1]公式予選（TT）-結果表（貼付）'!$A:$A,0),MATCH(S$11,'[1]公式予選（TT）-結果表（貼付）'!$1:$1,0)),""))</f>
        <v/>
      </c>
      <c r="T44" s="4"/>
      <c r="U44" s="4"/>
    </row>
    <row r="45" spans="1:21" ht="12.75" customHeight="1" x14ac:dyDescent="0.15">
      <c r="A45" s="30" t="str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/>
      </c>
      <c r="B45" s="31" t="str">
        <f>IFERROR(INDEX('[1]公式予選（TT）-結果表（貼付）'!A34:$V$50,MATCH($A45,'[1]公式予選（TT）-結果表（貼付）'!A34:$A$50,0),MATCH('公式予選（TT）-結果表（印刷）'!B$11,'[1]公式予選（TT）-結果表（貼付）'!$1:$1,0)),"")</f>
        <v/>
      </c>
      <c r="C45" s="31"/>
      <c r="D45" s="32" t="str">
        <f>IFERROR(INDEX('[1]公式予選（TT）-結果表（貼付）'!$A:$Z,MATCH($B45,'[1]公式予選（TT）-結果表（貼付）'!$B:$B,0),MATCH('公式予選（TT）-結果表（印刷）'!D$11,'[1]公式予選（TT）-結果表（貼付）'!$1:$1,0)),"")</f>
        <v/>
      </c>
      <c r="E45" s="33" t="str">
        <f>IFERROR(INDEX('[1]公式予選（TT）-結果表（貼付）'!$A:$Z,MATCH($B45,'[1]公式予選（TT）-結果表（貼付）'!$B:$B,0),MATCH('公式予選（TT）-結果表（印刷）'!E$11,'[1]公式予選（TT）-結果表（貼付）'!$1:$1,0)),"")</f>
        <v/>
      </c>
      <c r="F45" s="34" t="str">
        <f>IFERROR(INDEX('[1]公式予選（TT）-結果表（貼付）'!$A:$Z,MATCH($B45,'[1]公式予選（TT）-結果表（貼付）'!$B:$B,0),MATCH('公式予選（TT）-結果表（印刷）'!F$11,'[1]公式予選（TT）-結果表（貼付）'!$1:$1,0)),"")</f>
        <v/>
      </c>
      <c r="G45" s="35" t="str">
        <f>IFERROR(INDEX('[1]公式予選（TT）-結果表（貼付）'!$A:$Z,MATCH($B45,'[1]公式予選（TT）-結果表（貼付）'!$B:$B,0),MATCH('公式予選（TT）-結果表（印刷）'!G$11,'[1]公式予選（TT）-結果表（貼付）'!$1:$1,0)),"")</f>
        <v/>
      </c>
      <c r="H45" s="36" t="str">
        <f>IF(A45="DNS","ｽﾀｰﾄ出来ず",IF(A45="DQ","失　格",IFERROR(INDEX('[1]公式予選（TT）-結果表（貼付）'!$A:$Z,MATCH($B45,'[1]公式予選（TT）-結果表（貼付）'!$B:$B,0),MATCH('公式予選（TT）-結果表（印刷）'!H$11,'[1]公式予選（TT）-結果表（貼付）'!$1:$1,0)),"")))</f>
        <v/>
      </c>
      <c r="I45" s="37" t="str">
        <f t="shared" si="0"/>
        <v/>
      </c>
      <c r="J45" s="40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'公式予選（TT）-結果表（印刷）'!J$11,'[1]公式予選（TT）-結果表（貼付）'!$1:$1,0)),""))</f>
        <v/>
      </c>
      <c r="K45" s="40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'公式予選（TT）-結果表（印刷）'!K$11,'[1]公式予選（TT）-結果表（貼付）'!$1:$1,0)),""))</f>
        <v/>
      </c>
      <c r="L45" s="38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/>
      </c>
      <c r="M45" s="7"/>
      <c r="N45" s="4"/>
      <c r="O45" s="4"/>
      <c r="P45" s="5" t="str">
        <f>IF(IFERROR(INDEX('[1]公式予選（TT）-結果表（貼付）'!$A:$Z,MATCH($B45,'[1]公式予選（TT）-結果表（貼付）'!$B:$B,0),MATCH(P$11,'[1]公式予選（TT）-結果表（貼付）'!$1:$1,0)),"")=0,"",IFERROR(INDEX('[1]公式予選（TT）-結果表（貼付）'!$A:$Z,MATCH($B45,'[1]公式予選（TT）-結果表（貼付）'!$B:$B,0),MATCH(P$11,'[1]公式予選（TT）-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公式予選（TT）-結果表（貼付）'!$A:$Z,MATCH($A45,'[1]公式予選（TT）-結果表（貼付）'!$A:$A,0),MATCH(S$11,'[1]公式予選（TT）-結果表（貼付）'!$1:$1,0)),"")=0,"",IFERROR(INDEX('[1]公式予選（TT）-結果表（貼付）'!$A:$Z,MATCH($A45,'[1]公式予選（TT）-結果表（貼付）'!$A:$A,0),MATCH(S$11,'[1]公式予選（TT）-結果表（貼付）'!$1:$1,0)),""))</f>
        <v/>
      </c>
      <c r="T45" s="4"/>
      <c r="U45" s="4"/>
    </row>
    <row r="46" spans="1:21" ht="12.75" customHeight="1" x14ac:dyDescent="0.15">
      <c r="A46" s="30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1" t="str">
        <f>IFERROR(INDEX('[1]公式予選（TT）-結果表（貼付）'!A35:$V$50,MATCH($A46,'[1]公式予選（TT）-結果表（貼付）'!A35:$A$50,0),MATCH('公式予選（TT）-結果表（印刷）'!B$11,'[1]公式予選（TT）-結果表（貼付）'!$1:$1,0)),"")</f>
        <v/>
      </c>
      <c r="C46" s="31"/>
      <c r="D46" s="32" t="str">
        <f>IFERROR(INDEX('[1]公式予選（TT）-結果表（貼付）'!$A:$Z,MATCH($B46,'[1]公式予選（TT）-結果表（貼付）'!$B:$B,0),MATCH('公式予選（TT）-結果表（印刷）'!D$11,'[1]公式予選（TT）-結果表（貼付）'!$1:$1,0)),"")</f>
        <v/>
      </c>
      <c r="E46" s="33" t="str">
        <f>IFERROR(INDEX('[1]公式予選（TT）-結果表（貼付）'!$A:$Z,MATCH($B46,'[1]公式予選（TT）-結果表（貼付）'!$B:$B,0),MATCH('公式予選（TT）-結果表（印刷）'!E$11,'[1]公式予選（TT）-結果表（貼付）'!$1:$1,0)),"")</f>
        <v/>
      </c>
      <c r="F46" s="34" t="str">
        <f>IFERROR(INDEX('[1]公式予選（TT）-結果表（貼付）'!$A:$Z,MATCH($B46,'[1]公式予選（TT）-結果表（貼付）'!$B:$B,0),MATCH('公式予選（TT）-結果表（印刷）'!F$11,'[1]公式予選（TT）-結果表（貼付）'!$1:$1,0)),"")</f>
        <v/>
      </c>
      <c r="G46" s="35" t="str">
        <f>IFERROR(INDEX('[1]公式予選（TT）-結果表（貼付）'!$A:$Z,MATCH($B46,'[1]公式予選（TT）-結果表（貼付）'!$B:$B,0),MATCH('公式予選（TT）-結果表（印刷）'!G$11,'[1]公式予選（TT）-結果表（貼付）'!$1:$1,0)),"")</f>
        <v/>
      </c>
      <c r="H46" s="36" t="str">
        <f>IF(A46="DNS","ｽﾀｰﾄ出来ず",IF(A46="DQ","失　格",IFERROR(INDEX('[1]公式予選（TT）-結果表（貼付）'!$A:$Z,MATCH($B46,'[1]公式予選（TT）-結果表（貼付）'!$B:$B,0),MATCH('公式予選（TT）-結果表（印刷）'!H$11,'[1]公式予選（TT）-結果表（貼付）'!$1:$1,0)),"")))</f>
        <v/>
      </c>
      <c r="I46" s="37" t="str">
        <f t="shared" si="0"/>
        <v/>
      </c>
      <c r="J46" s="40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'公式予選（TT）-結果表（印刷）'!J$11,'[1]公式予選（TT）-結果表（貼付）'!$1:$1,0)),""))</f>
        <v/>
      </c>
      <c r="K46" s="40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'公式予選（TT）-結果表（印刷）'!K$11,'[1]公式予選（TT）-結果表（貼付）'!$1:$1,0)),""))</f>
        <v/>
      </c>
      <c r="L46" s="38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0"/>
      <c r="B47" s="31"/>
      <c r="C47" s="31"/>
      <c r="D47" s="32"/>
      <c r="E47" s="33"/>
      <c r="F47" s="34"/>
      <c r="G47" s="35"/>
      <c r="H47" s="36"/>
      <c r="I47" s="37"/>
      <c r="J47" s="40"/>
      <c r="K47" s="40"/>
      <c r="L47" s="38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0"/>
      <c r="B48" s="31"/>
      <c r="C48" s="31"/>
      <c r="D48" s="32"/>
      <c r="E48" s="33"/>
      <c r="F48" s="34"/>
      <c r="G48" s="35"/>
      <c r="H48" s="36"/>
      <c r="I48" s="37"/>
      <c r="J48" s="40"/>
      <c r="K48" s="40"/>
      <c r="L48" s="38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tr">
        <f>IF(COUNTIF(I:I,"R")&gt;=1,"""R"" マークの車は、コースレコードを更新しました。従来のレコードタイムは"&amp;"　"&amp;I11,"")</f>
        <v/>
      </c>
      <c r="B49" s="31"/>
      <c r="C49" s="31"/>
      <c r="D49" s="42"/>
      <c r="E49" s="33"/>
      <c r="F49" s="34"/>
      <c r="G49" s="35"/>
      <c r="H49" s="43"/>
      <c r="I49" s="44"/>
      <c r="J49" s="40"/>
      <c r="K49" s="40"/>
      <c r="L49" s="38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0"/>
      <c r="B50" s="31"/>
      <c r="C50" s="31"/>
      <c r="D50" s="32"/>
      <c r="E50" s="33"/>
      <c r="F50" s="34"/>
      <c r="G50" s="35"/>
      <c r="H50" s="36"/>
      <c r="I50" s="37"/>
      <c r="J50" s="40"/>
      <c r="K50" s="40"/>
      <c r="L50" s="38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5"/>
      <c r="I51" s="10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tr">
        <f>IF(A53="","","ﾍﾟﾅﾙﾃｨ")</f>
        <v/>
      </c>
      <c r="B52" s="47"/>
      <c r="C52" s="47"/>
      <c r="D52" s="7"/>
      <c r="E52" s="7"/>
      <c r="F52" s="7"/>
      <c r="G52" s="8"/>
      <c r="H52" s="7"/>
      <c r="I52" s="10"/>
      <c r="J52" s="7"/>
      <c r="K52" s="7"/>
      <c r="L52" s="7"/>
      <c r="M52" s="45"/>
      <c r="N52" s="21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4" t="str">
        <f>IF(MAX(Q13:Q47)&lt;1,"",1)</f>
        <v/>
      </c>
      <c r="B53" s="48" t="str">
        <f t="shared" ref="B53:B63" si="2">IF(A53="","","No."&amp;INDEX($A$11:$U$47,MATCH($A53,$R$11:$R$47,0),MATCH("No.",$11:$11,0)))</f>
        <v/>
      </c>
      <c r="C53" s="48" t="str">
        <f t="shared" ref="C53:C63" si="3">INDEX($A$11:$U$46,MATCH($A53,$R$11:$R$46,0),MATCH("コメント",$11:$11,0))</f>
        <v/>
      </c>
      <c r="D53" s="7"/>
      <c r="E53" s="7"/>
      <c r="F53" s="7"/>
      <c r="G53" s="8"/>
      <c r="H53" s="7"/>
      <c r="I53" s="10"/>
      <c r="J53" s="7"/>
      <c r="K53" s="7"/>
      <c r="L53" s="7"/>
      <c r="M53" s="45"/>
      <c r="N53" s="21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tr">
        <f t="shared" ref="A54:A63" si="4">IF(A53&lt;COUNTIF($R$12:$R$47,"&gt;"&amp;0),A53+1,"")</f>
        <v/>
      </c>
      <c r="B54" s="48" t="str">
        <f t="shared" si="2"/>
        <v/>
      </c>
      <c r="C54" s="48" t="str">
        <f t="shared" si="3"/>
        <v/>
      </c>
      <c r="D54" s="7"/>
      <c r="E54" s="7"/>
      <c r="F54" s="7"/>
      <c r="G54" s="8"/>
      <c r="H54" s="7"/>
      <c r="I54" s="10"/>
      <c r="J54" s="7"/>
      <c r="K54" s="7"/>
      <c r="L54" s="7"/>
      <c r="M54" s="45"/>
      <c r="N54" s="21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tr">
        <f t="shared" si="4"/>
        <v/>
      </c>
      <c r="B55" s="48" t="str">
        <f t="shared" si="2"/>
        <v/>
      </c>
      <c r="C55" s="48" t="str">
        <f t="shared" si="3"/>
        <v/>
      </c>
      <c r="D55" s="7"/>
      <c r="E55" s="7"/>
      <c r="F55" s="7"/>
      <c r="G55" s="8"/>
      <c r="H55" s="7"/>
      <c r="I55" s="10"/>
      <c r="J55" s="7"/>
      <c r="K55" s="7"/>
      <c r="L55" s="7"/>
      <c r="M55" s="45"/>
      <c r="N55" s="21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tr">
        <f t="shared" si="4"/>
        <v/>
      </c>
      <c r="B56" s="48" t="str">
        <f t="shared" si="2"/>
        <v/>
      </c>
      <c r="C56" s="48" t="str">
        <f t="shared" si="3"/>
        <v/>
      </c>
      <c r="D56" s="7"/>
      <c r="E56" s="7"/>
      <c r="F56" s="7"/>
      <c r="G56" s="8"/>
      <c r="H56" s="7"/>
      <c r="I56" s="10"/>
      <c r="J56" s="7"/>
      <c r="K56" s="7"/>
      <c r="L56" s="7"/>
      <c r="M56" s="45"/>
      <c r="N56" s="21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tr">
        <f t="shared" si="4"/>
        <v/>
      </c>
      <c r="B57" s="48" t="str">
        <f t="shared" si="2"/>
        <v/>
      </c>
      <c r="C57" s="48" t="str">
        <f t="shared" si="3"/>
        <v/>
      </c>
      <c r="D57" s="7"/>
      <c r="E57" s="7"/>
      <c r="F57" s="7"/>
      <c r="G57" s="8"/>
      <c r="H57" s="7"/>
      <c r="I57" s="10"/>
      <c r="J57" s="7"/>
      <c r="K57" s="7"/>
      <c r="L57" s="7"/>
      <c r="M57" s="45"/>
      <c r="N57" s="21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tr">
        <f t="shared" si="4"/>
        <v/>
      </c>
      <c r="B58" s="48" t="str">
        <f t="shared" si="2"/>
        <v/>
      </c>
      <c r="C58" s="48" t="str">
        <f t="shared" si="3"/>
        <v/>
      </c>
      <c r="D58" s="7"/>
      <c r="E58" s="7"/>
      <c r="F58" s="7"/>
      <c r="G58" s="8"/>
      <c r="H58" s="7"/>
      <c r="I58" s="10"/>
      <c r="J58" s="7"/>
      <c r="K58" s="7"/>
      <c r="L58" s="7"/>
      <c r="M58" s="45"/>
      <c r="N58" s="21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tr">
        <f t="shared" si="4"/>
        <v/>
      </c>
      <c r="B59" s="48" t="str">
        <f t="shared" si="2"/>
        <v/>
      </c>
      <c r="C59" s="48" t="str">
        <f t="shared" si="3"/>
        <v/>
      </c>
      <c r="D59" s="7"/>
      <c r="E59" s="7"/>
      <c r="F59" s="7"/>
      <c r="G59" s="8"/>
      <c r="H59" s="7"/>
      <c r="I59" s="10"/>
      <c r="J59" s="7"/>
      <c r="K59" s="7"/>
      <c r="L59" s="7"/>
      <c r="M59" s="45"/>
      <c r="N59" s="21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tr">
        <f t="shared" si="4"/>
        <v/>
      </c>
      <c r="B60" s="48" t="str">
        <f t="shared" si="2"/>
        <v/>
      </c>
      <c r="C60" s="48" t="str">
        <f t="shared" si="3"/>
        <v/>
      </c>
      <c r="D60" s="7"/>
      <c r="E60" s="7"/>
      <c r="F60" s="7"/>
      <c r="G60" s="8"/>
      <c r="H60" s="7"/>
      <c r="I60" s="10"/>
      <c r="J60" s="7"/>
      <c r="K60" s="7"/>
      <c r="L60" s="7"/>
      <c r="M60" s="45"/>
      <c r="N60" s="21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tr">
        <f t="shared" si="4"/>
        <v/>
      </c>
      <c r="B61" s="48" t="str">
        <f t="shared" si="2"/>
        <v/>
      </c>
      <c r="C61" s="48" t="str">
        <f t="shared" si="3"/>
        <v/>
      </c>
      <c r="D61" s="7"/>
      <c r="E61" s="7"/>
      <c r="F61" s="7"/>
      <c r="G61" s="8"/>
      <c r="H61" s="7"/>
      <c r="I61" s="10"/>
      <c r="J61" s="7"/>
      <c r="K61" s="7"/>
      <c r="L61" s="7"/>
      <c r="M61" s="45"/>
      <c r="N61" s="21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tr">
        <f t="shared" si="4"/>
        <v/>
      </c>
      <c r="B62" s="48" t="str">
        <f t="shared" si="2"/>
        <v/>
      </c>
      <c r="C62" s="48" t="str">
        <f t="shared" si="3"/>
        <v/>
      </c>
      <c r="D62" s="7"/>
      <c r="E62" s="7"/>
      <c r="F62" s="7"/>
      <c r="G62" s="8"/>
      <c r="H62" s="7"/>
      <c r="I62" s="10"/>
      <c r="J62" s="7"/>
      <c r="K62" s="7"/>
      <c r="L62" s="7"/>
      <c r="M62" s="45"/>
      <c r="N62" s="21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tr">
        <f t="shared" si="4"/>
        <v/>
      </c>
      <c r="B63" s="48" t="str">
        <f t="shared" si="2"/>
        <v/>
      </c>
      <c r="C63" s="48" t="str">
        <f t="shared" si="3"/>
        <v/>
      </c>
      <c r="D63" s="7"/>
      <c r="E63" s="7"/>
      <c r="F63" s="7"/>
      <c r="G63" s="8"/>
      <c r="H63" s="7"/>
      <c r="I63" s="10"/>
      <c r="J63" s="7"/>
      <c r="K63" s="7"/>
      <c r="L63" s="7"/>
      <c r="M63" s="45"/>
      <c r="N63" s="21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8"/>
      <c r="H64" s="45"/>
      <c r="I64" s="10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0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0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0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0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0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0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0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0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0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0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0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0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0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0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0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0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0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0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0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0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0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0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0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0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0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0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0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0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0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0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0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0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0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0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0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0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0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0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0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0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0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0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0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0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0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0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0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0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0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0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0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0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0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0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0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0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0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0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0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0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0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0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0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0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0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0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0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0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0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0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0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0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0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0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0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0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0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0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0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0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0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0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0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0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0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0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0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0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0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0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0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0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0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0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0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0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0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0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0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0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0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0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0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0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0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0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0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0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0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0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0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0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0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0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0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0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0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0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0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0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0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0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0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0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0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0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0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0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0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0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0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0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0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0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0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0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0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0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0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0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0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0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0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0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0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0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0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0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0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0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0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0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0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0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0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0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0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0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0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0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0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0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0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0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0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0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0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0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0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0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0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0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0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0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0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0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0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0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0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0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0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0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0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0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0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0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0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0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0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0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0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0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0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0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0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0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0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0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0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0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0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0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0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0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0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0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0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0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0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0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0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0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0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0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0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0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0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0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0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0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0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0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0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0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0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0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0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0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0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0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0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0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0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0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0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0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0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0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0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0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0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0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0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0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0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0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0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0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0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0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0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0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0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0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0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0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0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0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0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0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0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0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0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0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0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0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0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0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0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0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0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0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0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0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0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0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0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0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0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0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0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0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0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0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0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0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0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0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0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0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0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0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0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0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0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0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0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0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0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0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0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0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0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0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0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0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0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0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0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0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0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0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0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0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0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0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0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0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0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0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0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0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0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0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0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0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0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0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0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0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0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0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0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0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0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0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0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0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0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0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0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0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0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0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0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0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0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0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0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0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0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0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0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0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0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0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0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0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0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0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0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0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0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0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0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0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0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0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0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0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0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0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0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0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0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0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0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0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0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0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0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0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0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0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0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0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0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0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0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0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0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0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0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0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0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0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0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0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0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0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0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0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0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0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0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0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0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0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0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0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0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0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0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0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0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0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0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0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0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0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0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0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0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0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0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0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0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0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0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0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0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0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0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0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0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0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0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0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0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公式予選（TT）-結果表（印刷）</vt:lpstr>
      <vt:lpstr>'公式予選（TT）-結果表（印刷）'!Print_Area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2022-09-11T01:06:41Z</cp:lastPrinted>
  <dcterms:created xsi:type="dcterms:W3CDTF">2022-09-11T01:05:33Z</dcterms:created>
  <dcterms:modified xsi:type="dcterms:W3CDTF">2022-09-11T01:07:11Z</dcterms:modified>
</cp:coreProperties>
</file>