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externalReferences>
    <externalReference r:id="rId2"/>
  </externalReference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A14" i="1"/>
  <c r="A15" i="1" s="1"/>
  <c r="S13" i="1"/>
  <c r="P13" i="1"/>
  <c r="Q13" i="1" s="1"/>
  <c r="G13" i="1"/>
  <c r="F13" i="1"/>
  <c r="B13" i="1"/>
  <c r="I11" i="1"/>
  <c r="A9" i="1"/>
  <c r="A7" i="1"/>
  <c r="I6" i="1"/>
  <c r="A16" i="1" l="1"/>
  <c r="S15" i="1"/>
  <c r="B15" i="1"/>
  <c r="S14" i="1"/>
  <c r="B14" i="1"/>
  <c r="R13" i="1"/>
  <c r="J13" i="1"/>
  <c r="E13" i="1"/>
  <c r="H13" i="1"/>
  <c r="I13" i="1" s="1"/>
  <c r="D13" i="1"/>
  <c r="L13" i="1"/>
  <c r="L14" i="1" l="1"/>
  <c r="D14" i="1"/>
  <c r="K14" i="1"/>
  <c r="G14" i="1"/>
  <c r="P14" i="1"/>
  <c r="Q14" i="1" s="1"/>
  <c r="E14" i="1"/>
  <c r="J14" i="1"/>
  <c r="F14" i="1"/>
  <c r="P15" i="1"/>
  <c r="Q15" i="1" s="1"/>
  <c r="R15" i="1" s="1"/>
  <c r="E15" i="1"/>
  <c r="L15" i="1"/>
  <c r="D15" i="1"/>
  <c r="F15" i="1"/>
  <c r="K15" i="1"/>
  <c r="G15" i="1"/>
  <c r="J15" i="1"/>
  <c r="H14" i="1"/>
  <c r="I14" i="1" s="1"/>
  <c r="H15" i="1"/>
  <c r="I15" i="1" s="1"/>
  <c r="A17" i="1"/>
  <c r="S16" i="1"/>
  <c r="H16" i="1"/>
  <c r="I16" i="1" s="1"/>
  <c r="B16" i="1"/>
  <c r="J16" i="1" l="1"/>
  <c r="F16" i="1"/>
  <c r="P16" i="1"/>
  <c r="Q16" i="1" s="1"/>
  <c r="R16" i="1" s="1"/>
  <c r="E16" i="1"/>
  <c r="L16" i="1"/>
  <c r="G16" i="1"/>
  <c r="D16" i="1"/>
  <c r="K16" i="1"/>
  <c r="R14" i="1"/>
  <c r="B17" i="1"/>
  <c r="A18" i="1"/>
  <c r="S17" i="1"/>
  <c r="K17" i="1" l="1"/>
  <c r="G17" i="1"/>
  <c r="J17" i="1"/>
  <c r="F17" i="1"/>
  <c r="P17" i="1"/>
  <c r="Q17" i="1" s="1"/>
  <c r="R17" i="1" s="1"/>
  <c r="E17" i="1"/>
  <c r="D17" i="1"/>
  <c r="L17" i="1"/>
  <c r="H17" i="1"/>
  <c r="I17" i="1" s="1"/>
  <c r="S18" i="1"/>
  <c r="B18" i="1"/>
  <c r="A19" i="1"/>
  <c r="L18" i="1" l="1"/>
  <c r="D18" i="1"/>
  <c r="K18" i="1"/>
  <c r="G18" i="1"/>
  <c r="J18" i="1"/>
  <c r="F18" i="1"/>
  <c r="E18" i="1"/>
  <c r="P18" i="1"/>
  <c r="Q18" i="1" s="1"/>
  <c r="R18" i="1" s="1"/>
  <c r="H18" i="1"/>
  <c r="I18" i="1" s="1"/>
  <c r="A20" i="1"/>
  <c r="S19" i="1"/>
  <c r="B19" i="1"/>
  <c r="P19" i="1" l="1"/>
  <c r="Q19" i="1" s="1"/>
  <c r="R19" i="1" s="1"/>
  <c r="E19" i="1"/>
  <c r="L19" i="1"/>
  <c r="D19" i="1"/>
  <c r="K19" i="1"/>
  <c r="G19" i="1"/>
  <c r="F19" i="1"/>
  <c r="J19" i="1"/>
  <c r="H19" i="1"/>
  <c r="I19" i="1" s="1"/>
  <c r="A21" i="1"/>
  <c r="S20" i="1"/>
  <c r="H20" i="1"/>
  <c r="I20" i="1" s="1"/>
  <c r="B20" i="1"/>
  <c r="B21" i="1" l="1"/>
  <c r="H21" i="1" s="1"/>
  <c r="I21" i="1" s="1"/>
  <c r="A22" i="1"/>
  <c r="S21" i="1"/>
  <c r="J20" i="1"/>
  <c r="F20" i="1"/>
  <c r="P20" i="1"/>
  <c r="Q20" i="1" s="1"/>
  <c r="R20" i="1" s="1"/>
  <c r="E20" i="1"/>
  <c r="L20" i="1"/>
  <c r="D20" i="1"/>
  <c r="G20" i="1"/>
  <c r="K20" i="1"/>
  <c r="A23" i="1" l="1"/>
  <c r="S22" i="1"/>
  <c r="B22" i="1"/>
  <c r="H22" i="1" s="1"/>
  <c r="I22" i="1" s="1"/>
  <c r="K21" i="1"/>
  <c r="G21" i="1"/>
  <c r="J21" i="1"/>
  <c r="F21" i="1"/>
  <c r="P21" i="1"/>
  <c r="Q21" i="1" s="1"/>
  <c r="R21" i="1" s="1"/>
  <c r="E21" i="1"/>
  <c r="D21" i="1"/>
  <c r="L21" i="1"/>
  <c r="P22" i="1" l="1"/>
  <c r="Q22" i="1" s="1"/>
  <c r="R22" i="1" s="1"/>
  <c r="D22" i="1"/>
  <c r="L22" i="1"/>
  <c r="K22" i="1"/>
  <c r="G22" i="1"/>
  <c r="J22" i="1"/>
  <c r="E22" i="1"/>
  <c r="A24" i="1"/>
  <c r="S23" i="1"/>
  <c r="B23" i="1"/>
  <c r="B24" i="1" l="1"/>
  <c r="H24" i="1" s="1"/>
  <c r="I24" i="1" s="1"/>
  <c r="A25" i="1"/>
  <c r="S24" i="1"/>
  <c r="J23" i="1"/>
  <c r="F23" i="1"/>
  <c r="P23" i="1"/>
  <c r="Q23" i="1" s="1"/>
  <c r="R23" i="1" s="1"/>
  <c r="E23" i="1"/>
  <c r="L23" i="1"/>
  <c r="D23" i="1"/>
  <c r="K23" i="1"/>
  <c r="G23" i="1"/>
  <c r="H23" i="1"/>
  <c r="I23" i="1" s="1"/>
  <c r="S25" i="1" l="1"/>
  <c r="B25" i="1"/>
  <c r="A26" i="1"/>
  <c r="K24" i="1"/>
  <c r="G24" i="1"/>
  <c r="J24" i="1"/>
  <c r="F24" i="1"/>
  <c r="P24" i="1"/>
  <c r="Q24" i="1" s="1"/>
  <c r="R24" i="1" s="1"/>
  <c r="E24" i="1"/>
  <c r="L24" i="1"/>
  <c r="D24" i="1"/>
  <c r="L25" i="1" l="1"/>
  <c r="D25" i="1"/>
  <c r="K25" i="1"/>
  <c r="G25" i="1"/>
  <c r="J25" i="1"/>
  <c r="F25" i="1"/>
  <c r="P25" i="1"/>
  <c r="Q25" i="1" s="1"/>
  <c r="R25" i="1" s="1"/>
  <c r="E25" i="1"/>
  <c r="A27" i="1"/>
  <c r="S26" i="1"/>
  <c r="B26" i="1"/>
  <c r="H26" i="1" s="1"/>
  <c r="I26" i="1" s="1"/>
  <c r="H25" i="1"/>
  <c r="I25" i="1" s="1"/>
  <c r="K26" i="1" l="1"/>
  <c r="J26" i="1"/>
  <c r="E26" i="1"/>
  <c r="D26" i="1"/>
  <c r="P26" i="1"/>
  <c r="Q26" i="1" s="1"/>
  <c r="R26" i="1" s="1"/>
  <c r="G26" i="1"/>
  <c r="L26" i="1"/>
  <c r="F26" i="1"/>
  <c r="S27" i="1"/>
  <c r="B27" i="1"/>
  <c r="A28" i="1"/>
  <c r="L27" i="1" l="1"/>
  <c r="D27" i="1"/>
  <c r="K27" i="1"/>
  <c r="G27" i="1"/>
  <c r="J27" i="1"/>
  <c r="F27" i="1"/>
  <c r="E27" i="1"/>
  <c r="P27" i="1"/>
  <c r="Q27" i="1" s="1"/>
  <c r="R27" i="1" s="1"/>
  <c r="A29" i="1"/>
  <c r="S28" i="1"/>
  <c r="B28" i="1"/>
  <c r="H27" i="1"/>
  <c r="I27" i="1" s="1"/>
  <c r="P28" i="1" l="1"/>
  <c r="Q28" i="1" s="1"/>
  <c r="R28" i="1" s="1"/>
  <c r="E28" i="1"/>
  <c r="L28" i="1"/>
  <c r="D28" i="1"/>
  <c r="K28" i="1"/>
  <c r="J28" i="1"/>
  <c r="G28" i="1"/>
  <c r="F28" i="1"/>
  <c r="H28" i="1"/>
  <c r="I28" i="1" s="1"/>
  <c r="A30" i="1"/>
  <c r="B29" i="1"/>
  <c r="S29" i="1"/>
  <c r="H29" i="1"/>
  <c r="I29" i="1" s="1"/>
  <c r="J29" i="1" l="1"/>
  <c r="F29" i="1"/>
  <c r="P29" i="1"/>
  <c r="Q29" i="1" s="1"/>
  <c r="R29" i="1" s="1"/>
  <c r="E29" i="1"/>
  <c r="L29" i="1"/>
  <c r="D29" i="1"/>
  <c r="K29" i="1"/>
  <c r="G29" i="1"/>
  <c r="B30" i="1"/>
  <c r="A31" i="1"/>
  <c r="S30" i="1"/>
  <c r="H30" i="1"/>
  <c r="I30" i="1" s="1"/>
  <c r="S31" i="1" l="1"/>
  <c r="B31" i="1"/>
  <c r="A32" i="1"/>
  <c r="K30" i="1"/>
  <c r="G30" i="1"/>
  <c r="J30" i="1"/>
  <c r="F30" i="1"/>
  <c r="P30" i="1"/>
  <c r="Q30" i="1" s="1"/>
  <c r="R30" i="1" s="1"/>
  <c r="E30" i="1"/>
  <c r="L30" i="1"/>
  <c r="D30" i="1"/>
  <c r="L31" i="1" l="1"/>
  <c r="D31" i="1"/>
  <c r="K31" i="1"/>
  <c r="G31" i="1"/>
  <c r="F31" i="1"/>
  <c r="P31" i="1"/>
  <c r="Q31" i="1" s="1"/>
  <c r="R31" i="1" s="1"/>
  <c r="E31" i="1"/>
  <c r="J31" i="1"/>
  <c r="A33" i="1"/>
  <c r="S32" i="1"/>
  <c r="B32" i="1"/>
  <c r="H31" i="1"/>
  <c r="I31" i="1" s="1"/>
  <c r="P32" i="1" l="1"/>
  <c r="Q32" i="1" s="1"/>
  <c r="R32" i="1" s="1"/>
  <c r="E32" i="1"/>
  <c r="L32" i="1"/>
  <c r="D32" i="1"/>
  <c r="G32" i="1"/>
  <c r="F32" i="1"/>
  <c r="K32" i="1"/>
  <c r="J32" i="1"/>
  <c r="H32" i="1"/>
  <c r="I32" i="1" s="1"/>
  <c r="A34" i="1"/>
  <c r="S33" i="1"/>
  <c r="H33" i="1"/>
  <c r="I33" i="1" s="1"/>
  <c r="B33" i="1"/>
  <c r="B34" i="1" l="1"/>
  <c r="A35" i="1"/>
  <c r="S34" i="1"/>
  <c r="H34" i="1"/>
  <c r="I34" i="1" s="1"/>
  <c r="J33" i="1"/>
  <c r="F33" i="1"/>
  <c r="P33" i="1"/>
  <c r="Q33" i="1" s="1"/>
  <c r="R33" i="1" s="1"/>
  <c r="E33" i="1"/>
  <c r="G33" i="1"/>
  <c r="L33" i="1"/>
  <c r="D33" i="1"/>
  <c r="K33" i="1"/>
  <c r="S35" i="1" l="1"/>
  <c r="B35" i="1"/>
  <c r="A36" i="1"/>
  <c r="K34" i="1"/>
  <c r="G34" i="1"/>
  <c r="J34" i="1"/>
  <c r="F34" i="1"/>
  <c r="P34" i="1"/>
  <c r="Q34" i="1" s="1"/>
  <c r="R34" i="1" s="1"/>
  <c r="E34" i="1"/>
  <c r="D34" i="1"/>
  <c r="L34" i="1"/>
  <c r="A37" i="1" l="1"/>
  <c r="S36" i="1"/>
  <c r="B36" i="1"/>
  <c r="L35" i="1"/>
  <c r="D35" i="1"/>
  <c r="K35" i="1"/>
  <c r="G35" i="1"/>
  <c r="J35" i="1"/>
  <c r="F35" i="1"/>
  <c r="P35" i="1"/>
  <c r="Q35" i="1" s="1"/>
  <c r="R35" i="1" s="1"/>
  <c r="E35" i="1"/>
  <c r="H35" i="1"/>
  <c r="I35" i="1" s="1"/>
  <c r="P36" i="1" l="1"/>
  <c r="Q36" i="1" s="1"/>
  <c r="R36" i="1" s="1"/>
  <c r="E36" i="1"/>
  <c r="L36" i="1"/>
  <c r="D36" i="1"/>
  <c r="K36" i="1"/>
  <c r="J36" i="1"/>
  <c r="G36" i="1"/>
  <c r="F36" i="1"/>
  <c r="H36" i="1"/>
  <c r="I36" i="1" s="1"/>
  <c r="A38" i="1"/>
  <c r="B37" i="1"/>
  <c r="S37" i="1"/>
  <c r="J37" i="1" l="1"/>
  <c r="F37" i="1"/>
  <c r="P37" i="1"/>
  <c r="Q37" i="1" s="1"/>
  <c r="R37" i="1" s="1"/>
  <c r="E37" i="1"/>
  <c r="L37" i="1"/>
  <c r="D37" i="1"/>
  <c r="K37" i="1"/>
  <c r="G37" i="1"/>
  <c r="B38" i="1"/>
  <c r="H38" i="1" s="1"/>
  <c r="I38" i="1" s="1"/>
  <c r="A39" i="1"/>
  <c r="S38" i="1"/>
  <c r="H37" i="1"/>
  <c r="I37" i="1" s="1"/>
  <c r="S39" i="1" l="1"/>
  <c r="B39" i="1"/>
  <c r="A40" i="1"/>
  <c r="K38" i="1"/>
  <c r="G38" i="1"/>
  <c r="J38" i="1"/>
  <c r="F38" i="1"/>
  <c r="P38" i="1"/>
  <c r="Q38" i="1" s="1"/>
  <c r="R38" i="1" s="1"/>
  <c r="E38" i="1"/>
  <c r="L38" i="1"/>
  <c r="D38" i="1"/>
  <c r="L39" i="1" l="1"/>
  <c r="D39" i="1"/>
  <c r="K39" i="1"/>
  <c r="G39" i="1"/>
  <c r="F39" i="1"/>
  <c r="P39" i="1"/>
  <c r="Q39" i="1" s="1"/>
  <c r="R39" i="1" s="1"/>
  <c r="E39" i="1"/>
  <c r="J39" i="1"/>
  <c r="A41" i="1"/>
  <c r="S40" i="1"/>
  <c r="B40" i="1"/>
  <c r="H40" i="1" s="1"/>
  <c r="I40" i="1" s="1"/>
  <c r="H39" i="1"/>
  <c r="I39" i="1" s="1"/>
  <c r="P40" i="1" l="1"/>
  <c r="Q40" i="1" s="1"/>
  <c r="R40" i="1" s="1"/>
  <c r="E40" i="1"/>
  <c r="L40" i="1"/>
  <c r="D40" i="1"/>
  <c r="G40" i="1"/>
  <c r="F40" i="1"/>
  <c r="K40" i="1"/>
  <c r="J40" i="1"/>
  <c r="A42" i="1"/>
  <c r="S41" i="1"/>
  <c r="B41" i="1"/>
  <c r="H41" i="1" s="1"/>
  <c r="I41" i="1" s="1"/>
  <c r="J41" i="1" l="1"/>
  <c r="F41" i="1"/>
  <c r="P41" i="1"/>
  <c r="Q41" i="1" s="1"/>
  <c r="R41" i="1" s="1"/>
  <c r="E41" i="1"/>
  <c r="G41" i="1"/>
  <c r="L41" i="1"/>
  <c r="D41" i="1"/>
  <c r="K41" i="1"/>
  <c r="B42" i="1"/>
  <c r="A43" i="1"/>
  <c r="S42" i="1"/>
  <c r="H42" i="1"/>
  <c r="I42" i="1" s="1"/>
  <c r="S43" i="1" l="1"/>
  <c r="B43" i="1"/>
  <c r="A44" i="1"/>
  <c r="K42" i="1"/>
  <c r="G42" i="1"/>
  <c r="J42" i="1"/>
  <c r="F42" i="1"/>
  <c r="P42" i="1"/>
  <c r="Q42" i="1" s="1"/>
  <c r="R42" i="1" s="1"/>
  <c r="E42" i="1"/>
  <c r="D42" i="1"/>
  <c r="L42" i="1"/>
  <c r="A45" i="1" l="1"/>
  <c r="S44" i="1"/>
  <c r="B44" i="1"/>
  <c r="L43" i="1"/>
  <c r="D43" i="1"/>
  <c r="K43" i="1"/>
  <c r="G43" i="1"/>
  <c r="J43" i="1"/>
  <c r="P43" i="1"/>
  <c r="Q43" i="1" s="1"/>
  <c r="R43" i="1" s="1"/>
  <c r="F43" i="1"/>
  <c r="E43" i="1"/>
  <c r="H43" i="1"/>
  <c r="I43" i="1" s="1"/>
  <c r="P44" i="1" l="1"/>
  <c r="Q44" i="1" s="1"/>
  <c r="R44" i="1" s="1"/>
  <c r="E44" i="1"/>
  <c r="L44" i="1"/>
  <c r="D44" i="1"/>
  <c r="K44" i="1"/>
  <c r="G44" i="1"/>
  <c r="J44" i="1"/>
  <c r="F44" i="1"/>
  <c r="H44" i="1"/>
  <c r="I44" i="1" s="1"/>
  <c r="A46" i="1"/>
  <c r="S45" i="1"/>
  <c r="B45" i="1"/>
  <c r="H45" i="1" s="1"/>
  <c r="I45" i="1" s="1"/>
  <c r="B46" i="1" l="1"/>
  <c r="H46" i="1" s="1"/>
  <c r="I46" i="1" s="1"/>
  <c r="A49" i="1" s="1"/>
  <c r="J45" i="1"/>
  <c r="F45" i="1"/>
  <c r="P45" i="1"/>
  <c r="Q45" i="1" s="1"/>
  <c r="E45" i="1"/>
  <c r="L45" i="1"/>
  <c r="D45" i="1"/>
  <c r="K45" i="1"/>
  <c r="G45" i="1"/>
  <c r="R45" i="1" l="1"/>
  <c r="A53" i="1"/>
  <c r="K46" i="1"/>
  <c r="G46" i="1"/>
  <c r="J46" i="1"/>
  <c r="F46" i="1"/>
  <c r="E46" i="1"/>
  <c r="L46" i="1"/>
  <c r="D46" i="1"/>
  <c r="A54" i="1" l="1"/>
  <c r="A52" i="1"/>
  <c r="C53" i="1"/>
  <c r="B53" i="1"/>
  <c r="B54" i="1" l="1"/>
  <c r="A55" i="1"/>
  <c r="C54" i="1"/>
  <c r="C55" i="1" l="1"/>
  <c r="B55" i="1"/>
  <c r="A56" i="1"/>
  <c r="A57" i="1" l="1"/>
  <c r="C56" i="1"/>
  <c r="B56" i="1"/>
  <c r="A58" i="1" l="1"/>
  <c r="C57" i="1"/>
  <c r="B57" i="1"/>
  <c r="B58" i="1" l="1"/>
  <c r="A59" i="1"/>
  <c r="C58" i="1"/>
  <c r="C59" i="1" l="1"/>
  <c r="B59" i="1"/>
  <c r="A60" i="1"/>
  <c r="A61" i="1" l="1"/>
  <c r="C60" i="1"/>
  <c r="B60" i="1"/>
  <c r="A62" i="1" l="1"/>
  <c r="C61" i="1"/>
  <c r="B61" i="1"/>
  <c r="B62" i="1" l="1"/>
  <c r="A63" i="1"/>
  <c r="C62" i="1"/>
  <c r="C63" i="1" l="1"/>
  <c r="B63" i="1"/>
</calcChain>
</file>

<file path=xl/sharedStrings.xml><?xml version="1.0" encoding="utf-8"?>
<sst xmlns="http://schemas.openxmlformats.org/spreadsheetml/2006/main" count="28" uniqueCount="26">
  <si>
    <t>:</t>
    <phoneticPr fontId="2"/>
  </si>
  <si>
    <t>WEATHER:</t>
  </si>
  <si>
    <t>Cloudy</t>
  </si>
  <si>
    <t xml:space="preserve">COURSE : </t>
  </si>
  <si>
    <t>Dry/Wet</t>
  </si>
  <si>
    <t>国際南コース 1.264Km</t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</si>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</sst>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0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11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5" fillId="0" borderId="0" xfId="0" applyNumberFormat="1" applyFont="1" applyFill="1" applyAlignment="1" applyProtection="1">
      <alignment horizontal="center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10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1" fillId="0" borderId="1" xfId="0" applyFont="1" applyFill="1" applyBorder="1" applyAlignment="1" applyProtection="1">
      <alignment horizontal="center" vertical="top"/>
    </xf>
    <xf numFmtId="0" fontId="11" fillId="0" borderId="1" xfId="0" applyFont="1" applyFill="1" applyBorder="1" applyAlignment="1" applyProtection="1">
      <alignment horizontal="left" vertical="top"/>
    </xf>
    <xf numFmtId="0" fontId="10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5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178" fontId="13" fillId="0" borderId="0" xfId="0" applyNumberFormat="1" applyFont="1" applyFill="1" applyAlignment="1" applyProtection="1">
      <alignment horizontal="right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right" vertical="center" shrinkToFit="1"/>
    </xf>
    <xf numFmtId="0" fontId="11" fillId="0" borderId="0" xfId="0" applyFont="1" applyFill="1" applyAlignment="1" applyProtection="1">
      <alignment horizontal="left" vertical="top"/>
    </xf>
    <xf numFmtId="179" fontId="17" fillId="0" borderId="0" xfId="0" applyNumberFormat="1" applyFont="1" applyFill="1" applyAlignment="1" applyProtection="1">
      <alignment horizontal="right" vertical="center" shrinkToFit="1"/>
    </xf>
    <xf numFmtId="0" fontId="11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left" vertical="center" shrinkToFit="1"/>
    </xf>
    <xf numFmtId="178" fontId="10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8" fillId="0" borderId="0" xfId="0" applyFont="1" applyFill="1" applyAlignment="1" applyProtection="1">
      <alignment vertical="center"/>
    </xf>
    <xf numFmtId="0" fontId="19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9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352426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&#12459;&#12487;&#12483;&#12488;%20&#12458;&#12540;&#12503;&#12531;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カデット オープン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37</v>
          </cell>
          <cell r="C2" t="str">
            <v>前田 蒼介</v>
          </cell>
          <cell r="D2">
            <v>7.2004629629629632E-4</v>
          </cell>
          <cell r="E2">
            <v>6</v>
          </cell>
          <cell r="F2" t="str">
            <v>ｶﾃﾞｯﾄｵｰﾌﾟﾝ</v>
          </cell>
          <cell r="I2" t="str">
            <v>Team REGOLITH</v>
          </cell>
          <cell r="J2" t="str">
            <v>KARTREPUBLIC/YAMAHA</v>
          </cell>
          <cell r="K2" t="str">
            <v>YH</v>
          </cell>
          <cell r="M2">
            <v>24</v>
          </cell>
          <cell r="N2">
            <v>73.143000000000001</v>
          </cell>
          <cell r="O2">
            <v>7.206712962962964E-4</v>
          </cell>
          <cell r="P2">
            <v>6</v>
          </cell>
          <cell r="Q2">
            <v>4.1481828703703707E-3</v>
          </cell>
          <cell r="R2">
            <v>31.396000000000001</v>
          </cell>
          <cell r="S2">
            <v>30.815999999999999</v>
          </cell>
          <cell r="U2" t="str">
            <v>D7f9eafe0</v>
          </cell>
        </row>
        <row r="3">
          <cell r="A3">
            <v>2</v>
          </cell>
          <cell r="B3">
            <v>39</v>
          </cell>
          <cell r="C3" t="str">
            <v>澤田 龍征</v>
          </cell>
          <cell r="D3">
            <v>7.2024305555555557E-4</v>
          </cell>
          <cell r="E3">
            <v>6</v>
          </cell>
          <cell r="F3" t="str">
            <v>ｶﾃﾞｯﾄｵｰﾌﾟﾝ</v>
          </cell>
          <cell r="G3">
            <v>1.7000000000000001E-2</v>
          </cell>
          <cell r="H3">
            <v>1.7000000000000001E-2</v>
          </cell>
          <cell r="I3" t="str">
            <v>LUCE MOTOR SPORTS</v>
          </cell>
          <cell r="J3" t="str">
            <v>PAROLIN/YAMAHA</v>
          </cell>
          <cell r="K3" t="str">
            <v>YH</v>
          </cell>
          <cell r="M3">
            <v>4553927</v>
          </cell>
          <cell r="N3">
            <v>73.123000000000005</v>
          </cell>
          <cell r="O3">
            <v>7.2120370370370361E-4</v>
          </cell>
          <cell r="P3">
            <v>6</v>
          </cell>
          <cell r="Q3">
            <v>4.1465856481481484E-3</v>
          </cell>
          <cell r="R3">
            <v>31.422000000000001</v>
          </cell>
          <cell r="S3">
            <v>30.806999999999999</v>
          </cell>
          <cell r="U3" t="str">
            <v>D8a5fdc85</v>
          </cell>
        </row>
        <row r="4">
          <cell r="A4">
            <v>3</v>
          </cell>
          <cell r="B4">
            <v>18</v>
          </cell>
          <cell r="C4" t="str">
            <v>関谷 拓真</v>
          </cell>
          <cell r="D4">
            <v>7.222800925925925E-4</v>
          </cell>
          <cell r="E4">
            <v>6</v>
          </cell>
          <cell r="F4" t="str">
            <v>ｶﾃﾞｯﾄｵｰﾌﾟﾝ</v>
          </cell>
          <cell r="G4">
            <v>0.193</v>
          </cell>
          <cell r="H4">
            <v>0.17599999999999999</v>
          </cell>
          <cell r="I4" t="str">
            <v>RT WORLD</v>
          </cell>
          <cell r="J4" t="str">
            <v>PAROLIN/YAMAHA</v>
          </cell>
          <cell r="K4" t="str">
            <v>YH</v>
          </cell>
          <cell r="M4">
            <v>3411831</v>
          </cell>
          <cell r="N4">
            <v>72.917000000000002</v>
          </cell>
          <cell r="O4">
            <v>7.2396990740740744E-4</v>
          </cell>
          <cell r="P4">
            <v>6</v>
          </cell>
          <cell r="Q4">
            <v>3.8039583333333328E-3</v>
          </cell>
          <cell r="R4">
            <v>31.303000000000001</v>
          </cell>
          <cell r="S4">
            <v>31.102</v>
          </cell>
          <cell r="U4" t="str">
            <v>D68877b11</v>
          </cell>
        </row>
        <row r="5">
          <cell r="A5">
            <v>4</v>
          </cell>
          <cell r="B5">
            <v>21</v>
          </cell>
          <cell r="C5" t="str">
            <v>林 樹生</v>
          </cell>
          <cell r="D5">
            <v>7.2262731481481483E-4</v>
          </cell>
          <cell r="E5">
            <v>6</v>
          </cell>
          <cell r="F5" t="str">
            <v>ｶﾃﾞｯﾄｵｰﾌﾟﾝ</v>
          </cell>
          <cell r="G5">
            <v>0.223</v>
          </cell>
          <cell r="H5">
            <v>0.03</v>
          </cell>
          <cell r="I5" t="str">
            <v>HIGUCHI RACING TEAM</v>
          </cell>
          <cell r="J5" t="str">
            <v>parolin/YAMAHA</v>
          </cell>
          <cell r="K5" t="str">
            <v>YH</v>
          </cell>
          <cell r="M5">
            <v>12402315</v>
          </cell>
          <cell r="N5">
            <v>72.882000000000005</v>
          </cell>
          <cell r="O5">
            <v>7.2512731481481473E-4</v>
          </cell>
          <cell r="P5">
            <v>6</v>
          </cell>
          <cell r="Q5">
            <v>4.2260879629629636E-3</v>
          </cell>
          <cell r="R5">
            <v>31.257000000000001</v>
          </cell>
          <cell r="S5">
            <v>31.178000000000001</v>
          </cell>
          <cell r="U5" t="str">
            <v>D7497d7a6</v>
          </cell>
        </row>
        <row r="6">
          <cell r="A6">
            <v>5</v>
          </cell>
          <cell r="B6">
            <v>16</v>
          </cell>
          <cell r="C6" t="str">
            <v>横山 輝翔</v>
          </cell>
          <cell r="D6">
            <v>7.228819444444445E-4</v>
          </cell>
          <cell r="E6">
            <v>6</v>
          </cell>
          <cell r="F6" t="str">
            <v>ｶﾃﾞｯﾄｵｰﾌﾟﾝ</v>
          </cell>
          <cell r="G6">
            <v>0.245</v>
          </cell>
          <cell r="H6">
            <v>2.1999999999999999E-2</v>
          </cell>
          <cell r="I6" t="str">
            <v>ﾁｰﾑﾅｶﾞｵ</v>
          </cell>
          <cell r="J6" t="str">
            <v>energy/YAMAHA</v>
          </cell>
          <cell r="K6" t="str">
            <v>YH</v>
          </cell>
          <cell r="M6">
            <v>4359071</v>
          </cell>
          <cell r="N6">
            <v>72.856999999999999</v>
          </cell>
          <cell r="O6">
            <v>7.2350694444444448E-4</v>
          </cell>
          <cell r="P6">
            <v>6</v>
          </cell>
          <cell r="Q6">
            <v>3.8338541666666664E-3</v>
          </cell>
          <cell r="R6">
            <v>31.381</v>
          </cell>
          <cell r="S6">
            <v>31.076000000000001</v>
          </cell>
          <cell r="U6" t="str">
            <v>D9d46ba52</v>
          </cell>
        </row>
        <row r="7">
          <cell r="A7">
            <v>6</v>
          </cell>
          <cell r="B7">
            <v>56</v>
          </cell>
          <cell r="C7" t="str">
            <v>南崎 高志</v>
          </cell>
          <cell r="D7">
            <v>7.2329861111111108E-4</v>
          </cell>
          <cell r="E7">
            <v>6</v>
          </cell>
          <cell r="F7" t="str">
            <v>ｶﾃﾞｯﾄｵｰﾌﾟﾝ</v>
          </cell>
          <cell r="G7">
            <v>0.28100000000000003</v>
          </cell>
          <cell r="H7">
            <v>3.5999999999999997E-2</v>
          </cell>
          <cell r="I7" t="str">
            <v>ｼﾅｼﾞｰﾘﾝｸｽ</v>
          </cell>
          <cell r="J7" t="str">
            <v>Energy corse/YAMAHA</v>
          </cell>
          <cell r="K7" t="str">
            <v>YH</v>
          </cell>
          <cell r="M7">
            <v>1308199</v>
          </cell>
          <cell r="N7">
            <v>72.814999999999998</v>
          </cell>
          <cell r="O7">
            <v>7.2543981481481472E-4</v>
          </cell>
          <cell r="P7">
            <v>6</v>
          </cell>
          <cell r="Q7">
            <v>3.8318750000000002E-3</v>
          </cell>
          <cell r="R7">
            <v>31.341999999999999</v>
          </cell>
          <cell r="S7">
            <v>31.151</v>
          </cell>
          <cell r="U7" t="str">
            <v>Db93ab24a</v>
          </cell>
        </row>
        <row r="8">
          <cell r="A8">
            <v>7</v>
          </cell>
          <cell r="B8">
            <v>34</v>
          </cell>
          <cell r="C8" t="str">
            <v>手塚 大雅</v>
          </cell>
          <cell r="D8">
            <v>7.248032407407407E-4</v>
          </cell>
          <cell r="E8">
            <v>6</v>
          </cell>
          <cell r="F8" t="str">
            <v>ｶﾃﾞｯﾄｵｰﾌﾟﾝ</v>
          </cell>
          <cell r="G8">
            <v>0.41099999999999998</v>
          </cell>
          <cell r="H8">
            <v>0.13</v>
          </cell>
          <cell r="I8" t="str">
            <v>Zi-Vivre RT</v>
          </cell>
          <cell r="J8" t="str">
            <v>Drago Corse/YAMAHA</v>
          </cell>
          <cell r="K8" t="str">
            <v>YH</v>
          </cell>
          <cell r="M8">
            <v>23</v>
          </cell>
          <cell r="N8">
            <v>72.662999999999997</v>
          </cell>
          <cell r="O8">
            <v>7.2806712962962972E-4</v>
          </cell>
          <cell r="P8">
            <v>6</v>
          </cell>
          <cell r="Q8">
            <v>4.1573495370370375E-3</v>
          </cell>
          <cell r="R8">
            <v>31.523</v>
          </cell>
          <cell r="S8">
            <v>31.1</v>
          </cell>
          <cell r="U8" t="str">
            <v>D7e95341b</v>
          </cell>
        </row>
        <row r="9">
          <cell r="A9">
            <v>8</v>
          </cell>
          <cell r="B9">
            <v>22</v>
          </cell>
          <cell r="C9" t="str">
            <v>刈米 悠人</v>
          </cell>
          <cell r="D9">
            <v>7.2517361111111101E-4</v>
          </cell>
          <cell r="E9">
            <v>5</v>
          </cell>
          <cell r="F9" t="str">
            <v>ｶﾃﾞｯﾄｵｰﾌﾟﾝ</v>
          </cell>
          <cell r="G9">
            <v>0.443</v>
          </cell>
          <cell r="H9">
            <v>3.2000000000000001E-2</v>
          </cell>
          <cell r="I9" t="str">
            <v>ぴぃたぁぱん</v>
          </cell>
          <cell r="J9" t="str">
            <v>ｶｰﾄﾘﾊﾟﾌﾞﾘｯｸ/YAMAHA</v>
          </cell>
          <cell r="K9" t="str">
            <v>YH</v>
          </cell>
          <cell r="M9">
            <v>11391506</v>
          </cell>
          <cell r="N9">
            <v>72.626000000000005</v>
          </cell>
          <cell r="O9">
            <v>7.2828703703703695E-4</v>
          </cell>
          <cell r="P9">
            <v>6</v>
          </cell>
          <cell r="Q9">
            <v>4.0287268518518519E-3</v>
          </cell>
          <cell r="R9">
            <v>31.835000000000001</v>
          </cell>
          <cell r="S9">
            <v>31.108000000000001</v>
          </cell>
          <cell r="U9" t="str">
            <v>D759c49c0</v>
          </cell>
        </row>
        <row r="10">
          <cell r="A10">
            <v>9</v>
          </cell>
          <cell r="B10">
            <v>72</v>
          </cell>
          <cell r="C10" t="str">
            <v>橋本 凛久</v>
          </cell>
          <cell r="D10">
            <v>7.2523148148148154E-4</v>
          </cell>
          <cell r="E10">
            <v>2</v>
          </cell>
          <cell r="F10" t="str">
            <v>ｶﾃﾞｯﾄｵｰﾌﾟﾝ</v>
          </cell>
          <cell r="G10">
            <v>0.44800000000000001</v>
          </cell>
          <cell r="H10">
            <v>5.0000000000000001E-3</v>
          </cell>
          <cell r="I10" t="str">
            <v>KC NAGAHARA</v>
          </cell>
          <cell r="J10" t="str">
            <v>CRG/YAMAHA</v>
          </cell>
          <cell r="K10" t="str">
            <v>YH</v>
          </cell>
          <cell r="M10">
            <v>10363204</v>
          </cell>
          <cell r="N10">
            <v>72.62</v>
          </cell>
          <cell r="O10">
            <v>7.2652777777777776E-4</v>
          </cell>
          <cell r="P10">
            <v>6</v>
          </cell>
          <cell r="Q10">
            <v>3.9402430555555553E-3</v>
          </cell>
          <cell r="R10">
            <v>31.488</v>
          </cell>
          <cell r="S10">
            <v>31.356999999999999</v>
          </cell>
          <cell r="U10" t="str">
            <v>D58fffa17</v>
          </cell>
        </row>
        <row r="11">
          <cell r="A11">
            <v>10</v>
          </cell>
          <cell r="B11">
            <v>42</v>
          </cell>
          <cell r="C11" t="str">
            <v>元田 心絆</v>
          </cell>
          <cell r="D11">
            <v>7.256944444444445E-4</v>
          </cell>
          <cell r="E11">
            <v>6</v>
          </cell>
          <cell r="F11" t="str">
            <v>ｶﾃﾞｯﾄｵｰﾌﾟﾝ</v>
          </cell>
          <cell r="G11">
            <v>0.48799999999999999</v>
          </cell>
          <cell r="H11">
            <v>0.04</v>
          </cell>
          <cell r="J11" t="str">
            <v>TONYKART/YAMAHA</v>
          </cell>
          <cell r="K11" t="str">
            <v>YH</v>
          </cell>
          <cell r="M11">
            <v>15121033</v>
          </cell>
          <cell r="N11">
            <v>72.573999999999998</v>
          </cell>
          <cell r="O11">
            <v>7.2850694444444449E-4</v>
          </cell>
          <cell r="P11">
            <v>6</v>
          </cell>
          <cell r="Q11">
            <v>3.9063425925925923E-3</v>
          </cell>
          <cell r="R11">
            <v>31.506</v>
          </cell>
          <cell r="S11">
            <v>31.193999999999999</v>
          </cell>
          <cell r="U11" t="str">
            <v>D43dedb70</v>
          </cell>
        </row>
        <row r="12">
          <cell r="A12">
            <v>11</v>
          </cell>
          <cell r="B12">
            <v>94</v>
          </cell>
          <cell r="C12" t="str">
            <v>清永 旺佑</v>
          </cell>
          <cell r="D12">
            <v>7.2579861111111109E-4</v>
          </cell>
          <cell r="E12">
            <v>6</v>
          </cell>
          <cell r="F12" t="str">
            <v>ｶﾃﾞｯﾄｵｰﾌﾟﾝ</v>
          </cell>
          <cell r="G12">
            <v>0.497</v>
          </cell>
          <cell r="H12">
            <v>8.9999999999999993E-3</v>
          </cell>
          <cell r="I12" t="str">
            <v>HIGUCHI Racing Team</v>
          </cell>
          <cell r="J12" t="str">
            <v>TONY KART/YAMAHA</v>
          </cell>
          <cell r="K12" t="str">
            <v>YH</v>
          </cell>
          <cell r="M12">
            <v>3130852</v>
          </cell>
          <cell r="N12">
            <v>72.563999999999993</v>
          </cell>
          <cell r="O12">
            <v>7.2701388888888891E-4</v>
          </cell>
          <cell r="P12">
            <v>6</v>
          </cell>
          <cell r="Q12">
            <v>4.2362731481481479E-3</v>
          </cell>
          <cell r="R12">
            <v>31.550999999999998</v>
          </cell>
          <cell r="S12">
            <v>31.158000000000001</v>
          </cell>
          <cell r="U12" t="str">
            <v>D24535a33</v>
          </cell>
        </row>
        <row r="13">
          <cell r="A13">
            <v>12</v>
          </cell>
          <cell r="B13">
            <v>8</v>
          </cell>
          <cell r="C13" t="str">
            <v>森谷 永翔</v>
          </cell>
          <cell r="D13">
            <v>7.2630787037037032E-4</v>
          </cell>
          <cell r="E13">
            <v>6</v>
          </cell>
          <cell r="F13" t="str">
            <v>ｶﾃﾞｯﾄｵｰﾌﾟﾝ</v>
          </cell>
          <cell r="G13">
            <v>0.54100000000000004</v>
          </cell>
          <cell r="H13">
            <v>4.3999999999999997E-2</v>
          </cell>
          <cell r="I13" t="str">
            <v>ERSwithSACCESS</v>
          </cell>
          <cell r="J13" t="str">
            <v>ﾊﾟﾛﾘﾝ/YAMAHA</v>
          </cell>
          <cell r="K13" t="str">
            <v>YH</v>
          </cell>
          <cell r="M13">
            <v>13624525</v>
          </cell>
          <cell r="N13">
            <v>72.513000000000005</v>
          </cell>
          <cell r="O13">
            <v>7.2668981481481488E-4</v>
          </cell>
          <cell r="P13">
            <v>6</v>
          </cell>
          <cell r="Q13">
            <v>3.7526736111111111E-3</v>
          </cell>
          <cell r="R13">
            <v>31.687000000000001</v>
          </cell>
          <cell r="S13">
            <v>31.065999999999999</v>
          </cell>
          <cell r="U13" t="str">
            <v>Df2cde01f</v>
          </cell>
        </row>
        <row r="14">
          <cell r="A14">
            <v>13</v>
          </cell>
          <cell r="B14">
            <v>64</v>
          </cell>
          <cell r="C14" t="str">
            <v>中野 貴介</v>
          </cell>
          <cell r="D14">
            <v>7.2635416666666671E-4</v>
          </cell>
          <cell r="E14">
            <v>6</v>
          </cell>
          <cell r="F14" t="str">
            <v>ｶﾃﾞｯﾄｵｰﾌﾟﾝ</v>
          </cell>
          <cell r="G14">
            <v>0.54500000000000004</v>
          </cell>
          <cell r="H14">
            <v>4.0000000000000001E-3</v>
          </cell>
          <cell r="I14" t="str">
            <v>HIGUCHI Racing Team</v>
          </cell>
          <cell r="J14" t="str">
            <v>PAROLIN/YAMAHA</v>
          </cell>
          <cell r="K14" t="str">
            <v>YH</v>
          </cell>
          <cell r="M14">
            <v>26</v>
          </cell>
          <cell r="N14">
            <v>72.507999999999996</v>
          </cell>
          <cell r="O14">
            <v>7.2844907407407407E-4</v>
          </cell>
          <cell r="P14">
            <v>6</v>
          </cell>
          <cell r="Q14">
            <v>4.2324768518518519E-3</v>
          </cell>
          <cell r="R14">
            <v>31.591000000000001</v>
          </cell>
          <cell r="S14">
            <v>31.166</v>
          </cell>
          <cell r="U14" t="str">
            <v>D53f6de64</v>
          </cell>
        </row>
        <row r="15">
          <cell r="A15">
            <v>14</v>
          </cell>
          <cell r="B15">
            <v>55</v>
          </cell>
          <cell r="C15" t="str">
            <v>石部 旺介</v>
          </cell>
          <cell r="D15">
            <v>7.2724537037037029E-4</v>
          </cell>
          <cell r="E15">
            <v>6</v>
          </cell>
          <cell r="F15" t="str">
            <v>ｶﾃﾞｯﾄｵｰﾌﾟﾝ</v>
          </cell>
          <cell r="G15">
            <v>0.622</v>
          </cell>
          <cell r="H15">
            <v>7.6999999999999999E-2</v>
          </cell>
          <cell r="I15" t="str">
            <v>ERS with SACCESS</v>
          </cell>
          <cell r="J15" t="str">
            <v>birelART/YAMAHA</v>
          </cell>
          <cell r="K15" t="str">
            <v>YH</v>
          </cell>
          <cell r="M15">
            <v>15615352</v>
          </cell>
          <cell r="N15">
            <v>72.418999999999997</v>
          </cell>
          <cell r="O15">
            <v>7.2896990740740734E-4</v>
          </cell>
          <cell r="P15">
            <v>6</v>
          </cell>
          <cell r="Q15">
            <v>4.0506712962962961E-3</v>
          </cell>
          <cell r="R15">
            <v>31.562999999999999</v>
          </cell>
          <cell r="S15">
            <v>31.271000000000001</v>
          </cell>
          <cell r="U15" t="str">
            <v>Db8316fd3</v>
          </cell>
        </row>
        <row r="16">
          <cell r="A16">
            <v>15</v>
          </cell>
          <cell r="B16">
            <v>17</v>
          </cell>
          <cell r="C16" t="str">
            <v>島津 舞央</v>
          </cell>
          <cell r="D16">
            <v>7.277199074074074E-4</v>
          </cell>
          <cell r="E16">
            <v>5</v>
          </cell>
          <cell r="F16" t="str">
            <v>ｶﾃﾞｯﾄｵｰﾌﾟﾝ</v>
          </cell>
          <cell r="G16">
            <v>0.66300000000000003</v>
          </cell>
          <cell r="H16">
            <v>4.1000000000000002E-2</v>
          </cell>
          <cell r="I16" t="str">
            <v>ぴぃたぁぱん</v>
          </cell>
          <cell r="J16" t="str">
            <v>FALCON/YAMAHA</v>
          </cell>
          <cell r="K16" t="str">
            <v>YH</v>
          </cell>
          <cell r="M16">
            <v>13104447</v>
          </cell>
          <cell r="N16">
            <v>72.372</v>
          </cell>
          <cell r="O16">
            <v>7.2789351851851845E-4</v>
          </cell>
          <cell r="P16">
            <v>6</v>
          </cell>
          <cell r="Q16">
            <v>3.8222916666666665E-3</v>
          </cell>
          <cell r="R16">
            <v>31.870999999999999</v>
          </cell>
          <cell r="S16">
            <v>31.39</v>
          </cell>
          <cell r="U16" t="str">
            <v>D6da06ba0</v>
          </cell>
        </row>
        <row r="17">
          <cell r="A17">
            <v>16</v>
          </cell>
          <cell r="B17">
            <v>27</v>
          </cell>
          <cell r="C17" t="str">
            <v>三好 天水</v>
          </cell>
          <cell r="D17">
            <v>7.2774305555555559E-4</v>
          </cell>
          <cell r="E17">
            <v>6</v>
          </cell>
          <cell r="F17" t="str">
            <v>ｶﾃﾞｯﾄｵｰﾌﾟﾝ</v>
          </cell>
          <cell r="G17">
            <v>0.66500000000000004</v>
          </cell>
          <cell r="H17">
            <v>2E-3</v>
          </cell>
          <cell r="I17" t="str">
            <v>ﾊﾗﾀﾞｶｰﾄｸﾗﾌﾞ</v>
          </cell>
          <cell r="J17" t="str">
            <v>KOSMIC/YAMAHA</v>
          </cell>
          <cell r="K17" t="str">
            <v>YH</v>
          </cell>
          <cell r="M17">
            <v>12</v>
          </cell>
          <cell r="N17">
            <v>72.37</v>
          </cell>
          <cell r="O17">
            <v>7.2918981481481489E-4</v>
          </cell>
          <cell r="P17">
            <v>6</v>
          </cell>
          <cell r="Q17">
            <v>3.786851851851852E-3</v>
          </cell>
          <cell r="R17">
            <v>31.582999999999998</v>
          </cell>
          <cell r="S17">
            <v>31.294</v>
          </cell>
          <cell r="U17" t="str">
            <v>D768142af</v>
          </cell>
        </row>
        <row r="18">
          <cell r="A18">
            <v>17</v>
          </cell>
          <cell r="B18">
            <v>63</v>
          </cell>
          <cell r="C18" t="str">
            <v>高木 彪乃介</v>
          </cell>
          <cell r="D18">
            <v>7.2850694444444449E-4</v>
          </cell>
          <cell r="E18">
            <v>6</v>
          </cell>
          <cell r="F18" t="str">
            <v>ｶﾃﾞｯﾄｵｰﾌﾟﾝ</v>
          </cell>
          <cell r="G18">
            <v>0.73099999999999998</v>
          </cell>
          <cell r="H18">
            <v>6.6000000000000003E-2</v>
          </cell>
          <cell r="I18" t="str">
            <v>ATEAM Buzz Motorsport</v>
          </cell>
          <cell r="J18" t="str">
            <v>ﾊﾟﾛﾘﾝ/YAMAHA</v>
          </cell>
          <cell r="K18" t="str">
            <v>YH</v>
          </cell>
          <cell r="M18">
            <v>25</v>
          </cell>
          <cell r="N18">
            <v>72.293999999999997</v>
          </cell>
          <cell r="O18">
            <v>7.3065972222222206E-4</v>
          </cell>
          <cell r="P18">
            <v>6</v>
          </cell>
          <cell r="Q18">
            <v>4.2310185185185185E-3</v>
          </cell>
          <cell r="R18">
            <v>31.536000000000001</v>
          </cell>
          <cell r="S18">
            <v>31.407</v>
          </cell>
          <cell r="U18" t="str">
            <v>Da106653c</v>
          </cell>
        </row>
        <row r="19">
          <cell r="A19">
            <v>18</v>
          </cell>
          <cell r="B19">
            <v>23</v>
          </cell>
          <cell r="C19" t="str">
            <v>柴崎 尊</v>
          </cell>
          <cell r="D19">
            <v>7.2884259259259267E-4</v>
          </cell>
          <cell r="E19">
            <v>6</v>
          </cell>
          <cell r="F19" t="str">
            <v>ｶﾃﾞｯﾄｵｰﾌﾟﾝ</v>
          </cell>
          <cell r="G19">
            <v>0.76</v>
          </cell>
          <cell r="H19">
            <v>2.9000000000000001E-2</v>
          </cell>
          <cell r="I19" t="str">
            <v>HRS JAPAN</v>
          </cell>
          <cell r="J19" t="str">
            <v>ﾊﾟﾛﾘﾝ/YAMAHA</v>
          </cell>
          <cell r="K19" t="str">
            <v>YH</v>
          </cell>
          <cell r="M19">
            <v>797</v>
          </cell>
          <cell r="N19">
            <v>72.260999999999996</v>
          </cell>
          <cell r="O19">
            <v>7.3068287037037025E-4</v>
          </cell>
          <cell r="P19">
            <v>6</v>
          </cell>
          <cell r="Q19">
            <v>4.1295949074074073E-3</v>
          </cell>
          <cell r="R19">
            <v>31.609000000000002</v>
          </cell>
          <cell r="S19">
            <v>31.363</v>
          </cell>
          <cell r="U19" t="str">
            <v>D857ab6c</v>
          </cell>
        </row>
        <row r="20">
          <cell r="A20">
            <v>19</v>
          </cell>
          <cell r="B20">
            <v>25</v>
          </cell>
          <cell r="C20" t="str">
            <v>寺西 俊稀</v>
          </cell>
          <cell r="D20">
            <v>7.2900462962962969E-4</v>
          </cell>
          <cell r="E20">
            <v>6</v>
          </cell>
          <cell r="F20" t="str">
            <v>ｶﾃﾞｯﾄｵｰﾌﾟﾝ</v>
          </cell>
          <cell r="G20">
            <v>0.77400000000000002</v>
          </cell>
          <cell r="H20">
            <v>1.4E-2</v>
          </cell>
          <cell r="I20" t="str">
            <v>ONEPOINT</v>
          </cell>
          <cell r="J20" t="str">
            <v>ﾊﾟﾛﾘﾝ/YAMAHA</v>
          </cell>
          <cell r="K20" t="str">
            <v>YH</v>
          </cell>
          <cell r="M20">
            <v>4740237</v>
          </cell>
          <cell r="N20">
            <v>72.245000000000005</v>
          </cell>
          <cell r="O20">
            <v>7.2980324074074082E-4</v>
          </cell>
          <cell r="P20">
            <v>6</v>
          </cell>
          <cell r="Q20">
            <v>4.0830439814814818E-3</v>
          </cell>
          <cell r="R20">
            <v>31.725999999999999</v>
          </cell>
          <cell r="S20">
            <v>31.26</v>
          </cell>
          <cell r="U20" t="str">
            <v>D876cbbd4</v>
          </cell>
        </row>
        <row r="21">
          <cell r="A21">
            <v>20</v>
          </cell>
          <cell r="B21">
            <v>26</v>
          </cell>
          <cell r="C21" t="str">
            <v>林 龍輝</v>
          </cell>
          <cell r="D21">
            <v>7.306944444444444E-4</v>
          </cell>
          <cell r="E21">
            <v>6</v>
          </cell>
          <cell r="F21" t="str">
            <v>ｶﾃﾞｯﾄｵｰﾌﾟﾝ</v>
          </cell>
          <cell r="G21">
            <v>0.92</v>
          </cell>
          <cell r="H21">
            <v>0.14599999999999999</v>
          </cell>
          <cell r="I21" t="str">
            <v>ﾊﾗﾀﾞｶｰﾄｸﾗﾌﾞ</v>
          </cell>
          <cell r="J21" t="str">
            <v>EXPRIT/YAMAHA</v>
          </cell>
          <cell r="K21" t="str">
            <v>YH</v>
          </cell>
          <cell r="M21">
            <v>5444022</v>
          </cell>
          <cell r="N21">
            <v>72.078000000000003</v>
          </cell>
          <cell r="O21">
            <v>7.3231481481481487E-4</v>
          </cell>
          <cell r="P21">
            <v>6</v>
          </cell>
          <cell r="Q21">
            <v>3.9494675925925921E-3</v>
          </cell>
          <cell r="R21">
            <v>31.657</v>
          </cell>
          <cell r="S21">
            <v>31.475000000000001</v>
          </cell>
          <cell r="U21" t="str">
            <v>D8667fd35</v>
          </cell>
        </row>
        <row r="22">
          <cell r="A22">
            <v>21</v>
          </cell>
          <cell r="B22">
            <v>33</v>
          </cell>
          <cell r="C22" t="str">
            <v>今村 昴星</v>
          </cell>
          <cell r="D22">
            <v>7.3218749999999987E-4</v>
          </cell>
          <cell r="E22">
            <v>5</v>
          </cell>
          <cell r="F22" t="str">
            <v>ｶﾃﾞｯﾄｵｰﾌﾟﾝ</v>
          </cell>
          <cell r="G22">
            <v>1.0489999999999999</v>
          </cell>
          <cell r="H22">
            <v>0.129</v>
          </cell>
          <cell r="I22" t="str">
            <v>HIGUCHI Racing TEAM</v>
          </cell>
          <cell r="J22" t="str">
            <v>PAROLIN/YAMAHA</v>
          </cell>
          <cell r="K22" t="str">
            <v>YH</v>
          </cell>
          <cell r="M22">
            <v>5011096</v>
          </cell>
          <cell r="N22">
            <v>71.930999999999997</v>
          </cell>
          <cell r="O22">
            <v>7.3714120370370372E-4</v>
          </cell>
          <cell r="P22">
            <v>5</v>
          </cell>
          <cell r="Q22">
            <v>3.5677083333333338E-3</v>
          </cell>
          <cell r="R22">
            <v>31.763999999999999</v>
          </cell>
          <cell r="S22">
            <v>31.497</v>
          </cell>
          <cell r="U22" t="str">
            <v>D8c657bd2</v>
          </cell>
        </row>
        <row r="23">
          <cell r="A23">
            <v>22</v>
          </cell>
          <cell r="B23">
            <v>11</v>
          </cell>
          <cell r="C23" t="str">
            <v>飯田 一仁</v>
          </cell>
          <cell r="D23">
            <v>7.3280092592592581E-4</v>
          </cell>
          <cell r="E23">
            <v>5</v>
          </cell>
          <cell r="F23" t="str">
            <v>ｶﾃﾞｯﾄｵｰﾌﾟﾝ</v>
          </cell>
          <cell r="G23">
            <v>1.1020000000000001</v>
          </cell>
          <cell r="H23">
            <v>5.2999999999999999E-2</v>
          </cell>
          <cell r="I23" t="str">
            <v>ｶｰﾄｶﾞﾚｰｼﾞｸﾗｯｼｭﾒｲﾄ</v>
          </cell>
          <cell r="J23" t="str">
            <v>LNKART/YAMAHA</v>
          </cell>
          <cell r="K23" t="str">
            <v>YH</v>
          </cell>
          <cell r="M23">
            <v>14406513</v>
          </cell>
          <cell r="N23">
            <v>71.87</v>
          </cell>
          <cell r="O23">
            <v>7.3380787037037045E-4</v>
          </cell>
          <cell r="P23">
            <v>6</v>
          </cell>
          <cell r="Q23">
            <v>3.8991319444444447E-3</v>
          </cell>
          <cell r="R23">
            <v>31.946999999999999</v>
          </cell>
          <cell r="S23">
            <v>31.454000000000001</v>
          </cell>
          <cell r="U23" t="str">
            <v>D6fb63d8</v>
          </cell>
        </row>
        <row r="24">
          <cell r="A24">
            <v>23</v>
          </cell>
          <cell r="B24">
            <v>91</v>
          </cell>
          <cell r="C24" t="str">
            <v>森 一真</v>
          </cell>
          <cell r="D24">
            <v>7.3283564814814815E-4</v>
          </cell>
          <cell r="E24">
            <v>5</v>
          </cell>
          <cell r="F24" t="str">
            <v>ｶﾃﾞｯﾄｵｰﾌﾟﾝ</v>
          </cell>
          <cell r="G24">
            <v>1.105</v>
          </cell>
          <cell r="H24">
            <v>3.0000000000000001E-3</v>
          </cell>
          <cell r="I24" t="str">
            <v>ﾁｰﾑﾅｶﾞｵ</v>
          </cell>
          <cell r="J24" t="str">
            <v>energy corse/YAMAHA</v>
          </cell>
          <cell r="K24" t="str">
            <v>YH</v>
          </cell>
          <cell r="M24">
            <v>3572468</v>
          </cell>
          <cell r="N24">
            <v>71.867000000000004</v>
          </cell>
          <cell r="O24">
            <v>7.337152777777779E-4</v>
          </cell>
          <cell r="P24">
            <v>6</v>
          </cell>
          <cell r="Q24">
            <v>3.9989236111111111E-3</v>
          </cell>
          <cell r="R24">
            <v>31.739000000000001</v>
          </cell>
          <cell r="S24">
            <v>31.654</v>
          </cell>
          <cell r="U24" t="str">
            <v>D274ef4a2</v>
          </cell>
        </row>
        <row r="25">
          <cell r="A25">
            <v>24</v>
          </cell>
          <cell r="B25">
            <v>10</v>
          </cell>
          <cell r="C25" t="str">
            <v>大川 尚志</v>
          </cell>
          <cell r="D25">
            <v>7.3550925925925921E-4</v>
          </cell>
          <cell r="E25">
            <v>5</v>
          </cell>
          <cell r="F25" t="str">
            <v>ｶﾃﾞｯﾄｵｰﾌﾟﾝ</v>
          </cell>
          <cell r="G25">
            <v>1.3360000000000001</v>
          </cell>
          <cell r="H25">
            <v>0.23100000000000001</v>
          </cell>
          <cell r="I25" t="str">
            <v>Formation Lap Racing</v>
          </cell>
          <cell r="J25" t="str">
            <v>puraga/YAMAHA</v>
          </cell>
          <cell r="K25" t="str">
            <v>YH</v>
          </cell>
          <cell r="M25">
            <v>20</v>
          </cell>
          <cell r="N25">
            <v>71.605999999999995</v>
          </cell>
          <cell r="O25">
            <v>7.3556712962962974E-4</v>
          </cell>
          <cell r="P25">
            <v>6</v>
          </cell>
          <cell r="Q25">
            <v>3.9560532407407409E-3</v>
          </cell>
          <cell r="R25">
            <v>32.033000000000001</v>
          </cell>
          <cell r="S25">
            <v>32.962000000000003</v>
          </cell>
          <cell r="U25" t="str">
            <v>D9f50400</v>
          </cell>
        </row>
        <row r="26">
          <cell r="A26">
            <v>25</v>
          </cell>
          <cell r="B26">
            <v>30</v>
          </cell>
          <cell r="C26" t="str">
            <v>中野 遼</v>
          </cell>
          <cell r="D26">
            <v>7.3730324074074074E-4</v>
          </cell>
          <cell r="E26">
            <v>6</v>
          </cell>
          <cell r="F26" t="str">
            <v>ｶﾃﾞｯﾄｵｰﾌﾟﾝ</v>
          </cell>
          <cell r="G26">
            <v>1.4910000000000001</v>
          </cell>
          <cell r="H26">
            <v>0.155</v>
          </cell>
          <cell r="I26" t="str">
            <v>ﾁｰﾑﾅｶﾞｵ</v>
          </cell>
          <cell r="J26" t="str">
            <v>Energy/YAMAHA</v>
          </cell>
          <cell r="K26" t="str">
            <v>YH</v>
          </cell>
          <cell r="M26">
            <v>4540638</v>
          </cell>
          <cell r="N26">
            <v>71.430999999999997</v>
          </cell>
          <cell r="O26">
            <v>7.3810185185185177E-4</v>
          </cell>
          <cell r="P26">
            <v>6</v>
          </cell>
          <cell r="Q26">
            <v>4.1183796296296298E-3</v>
          </cell>
          <cell r="R26">
            <v>32.107999999999997</v>
          </cell>
          <cell r="S26">
            <v>31.594999999999999</v>
          </cell>
          <cell r="U26" t="str">
            <v>D8d6e31e4</v>
          </cell>
        </row>
        <row r="27">
          <cell r="A27">
            <v>26</v>
          </cell>
          <cell r="B27">
            <v>82</v>
          </cell>
          <cell r="C27" t="str">
            <v>松居 寿來</v>
          </cell>
          <cell r="D27">
            <v>7.3880787037037025E-4</v>
          </cell>
          <cell r="E27">
            <v>5</v>
          </cell>
          <cell r="F27" t="str">
            <v>ｶﾃﾞｯﾄｵｰﾌﾟﾝ</v>
          </cell>
          <cell r="G27">
            <v>1.621</v>
          </cell>
          <cell r="H27">
            <v>0.13</v>
          </cell>
          <cell r="I27" t="str">
            <v>ｶﾞﾚｰｼﾞC</v>
          </cell>
          <cell r="J27" t="str">
            <v>ﾌﾟﾗｶﾞ/YAMAHA</v>
          </cell>
          <cell r="K27" t="str">
            <v>YH</v>
          </cell>
          <cell r="M27">
            <v>27</v>
          </cell>
          <cell r="N27">
            <v>71.286000000000001</v>
          </cell>
          <cell r="O27">
            <v>7.395023148148148E-4</v>
          </cell>
          <cell r="P27">
            <v>6</v>
          </cell>
          <cell r="Q27">
            <v>4.038553240740741E-3</v>
          </cell>
          <cell r="R27">
            <v>32.121000000000002</v>
          </cell>
          <cell r="S27">
            <v>31.771999999999998</v>
          </cell>
          <cell r="U27" t="str">
            <v>D2f5af78c</v>
          </cell>
        </row>
        <row r="28">
          <cell r="A28">
            <v>27</v>
          </cell>
          <cell r="B28">
            <v>99</v>
          </cell>
          <cell r="C28" t="str">
            <v>永井 海吏</v>
          </cell>
          <cell r="D28">
            <v>7.3994212962962957E-4</v>
          </cell>
          <cell r="E28">
            <v>5</v>
          </cell>
          <cell r="F28" t="str">
            <v>ｶﾃﾞｯﾄｵｰﾌﾟﾝ</v>
          </cell>
          <cell r="G28">
            <v>1.7190000000000001</v>
          </cell>
          <cell r="H28">
            <v>9.8000000000000004E-2</v>
          </cell>
          <cell r="I28" t="str">
            <v>ｶｰﾄｶﾞﾚｰｼﾞｸﾗｯｼｭﾒｲﾄ</v>
          </cell>
          <cell r="J28" t="str">
            <v>EXPRIT/YAMAHA</v>
          </cell>
          <cell r="K28" t="str">
            <v>YH</v>
          </cell>
          <cell r="M28">
            <v>28</v>
          </cell>
          <cell r="N28">
            <v>71.177000000000007</v>
          </cell>
          <cell r="O28">
            <v>7.4267361111111105E-4</v>
          </cell>
          <cell r="P28">
            <v>5</v>
          </cell>
          <cell r="Q28">
            <v>3.5736574074074078E-3</v>
          </cell>
          <cell r="R28">
            <v>32.154000000000003</v>
          </cell>
          <cell r="S28">
            <v>31.777000000000001</v>
          </cell>
          <cell r="U28" t="str">
            <v>Dd099db19</v>
          </cell>
        </row>
        <row r="29">
          <cell r="A29">
            <v>28</v>
          </cell>
          <cell r="B29">
            <v>24</v>
          </cell>
          <cell r="C29" t="str">
            <v>道尾 柊哉</v>
          </cell>
          <cell r="D29">
            <v>7.4158564814814823E-4</v>
          </cell>
          <cell r="E29">
            <v>5</v>
          </cell>
          <cell r="F29" t="str">
            <v>ｶﾃﾞｯﾄｵｰﾌﾟﾝ</v>
          </cell>
          <cell r="G29">
            <v>1.861</v>
          </cell>
          <cell r="H29">
            <v>0.14199999999999999</v>
          </cell>
          <cell r="I29" t="str">
            <v>ﾊﾗﾀﾞｶｰﾄｸﾗﾌﾞ</v>
          </cell>
          <cell r="J29" t="str">
            <v>FALCON/YAMAHA</v>
          </cell>
          <cell r="K29" t="str">
            <v>YH</v>
          </cell>
          <cell r="M29">
            <v>16444408</v>
          </cell>
          <cell r="N29">
            <v>71.019000000000005</v>
          </cell>
          <cell r="O29">
            <v>7.4275462962962967E-4</v>
          </cell>
          <cell r="P29">
            <v>6</v>
          </cell>
          <cell r="Q29">
            <v>3.9457175925925927E-3</v>
          </cell>
          <cell r="R29">
            <v>32.420999999999999</v>
          </cell>
          <cell r="S29">
            <v>31.986000000000001</v>
          </cell>
          <cell r="U29" t="str">
            <v>D778a7612</v>
          </cell>
        </row>
        <row r="30">
          <cell r="A30">
            <v>29</v>
          </cell>
          <cell r="B30">
            <v>44</v>
          </cell>
          <cell r="C30" t="str">
            <v>種田 隆威</v>
          </cell>
          <cell r="D30">
            <v>7.4310185185185189E-4</v>
          </cell>
          <cell r="E30">
            <v>2</v>
          </cell>
          <cell r="F30" t="str">
            <v>ｶﾃﾞｯﾄｵｰﾌﾟﾝ</v>
          </cell>
          <cell r="G30">
            <v>1.992</v>
          </cell>
          <cell r="H30">
            <v>0.13100000000000001</v>
          </cell>
          <cell r="I30" t="str">
            <v>FLAXﾓｰﾀｰｽﾎﾟｰﾂ</v>
          </cell>
          <cell r="J30" t="str">
            <v>GLEATEQ/YAMAHA</v>
          </cell>
          <cell r="K30" t="str">
            <v>YH</v>
          </cell>
          <cell r="M30">
            <v>10739758</v>
          </cell>
          <cell r="N30">
            <v>70.873999999999995</v>
          </cell>
          <cell r="O30">
            <v>7.4449074074074077E-4</v>
          </cell>
          <cell r="P30">
            <v>6</v>
          </cell>
          <cell r="Q30">
            <v>4.060625E-3</v>
          </cell>
          <cell r="R30">
            <v>32.555999999999997</v>
          </cell>
          <cell r="S30">
            <v>31.768000000000001</v>
          </cell>
          <cell r="U30" t="str">
            <v>D41c8adc8</v>
          </cell>
        </row>
        <row r="31">
          <cell r="A31">
            <v>30</v>
          </cell>
          <cell r="B31">
            <v>20</v>
          </cell>
          <cell r="C31" t="str">
            <v>成川 綜佑</v>
          </cell>
          <cell r="D31">
            <v>7.4606481481481485E-4</v>
          </cell>
          <cell r="E31">
            <v>5</v>
          </cell>
          <cell r="F31" t="str">
            <v>ｶﾃﾞｯﾄｵｰﾌﾟﾝ</v>
          </cell>
          <cell r="G31">
            <v>2.2480000000000002</v>
          </cell>
          <cell r="H31">
            <v>0.25600000000000001</v>
          </cell>
          <cell r="I31" t="str">
            <v>KAKIE racing team</v>
          </cell>
          <cell r="J31" t="str">
            <v>KART REPUBLIC/YAMAHA</v>
          </cell>
          <cell r="K31" t="str">
            <v>YH</v>
          </cell>
          <cell r="M31">
            <v>4728256</v>
          </cell>
          <cell r="N31">
            <v>70.593000000000004</v>
          </cell>
          <cell r="O31">
            <v>7.469212962962962E-4</v>
          </cell>
          <cell r="P31">
            <v>6</v>
          </cell>
          <cell r="Q31">
            <v>4.2120486111111109E-3</v>
          </cell>
          <cell r="R31">
            <v>32.511000000000003</v>
          </cell>
          <cell r="S31">
            <v>32.244999999999997</v>
          </cell>
          <cell r="U31" t="str">
            <v>D84714f30</v>
          </cell>
        </row>
        <row r="32">
          <cell r="A32">
            <v>31</v>
          </cell>
          <cell r="B32">
            <v>12</v>
          </cell>
          <cell r="C32" t="str">
            <v>大倉 正真</v>
          </cell>
          <cell r="D32">
            <v>7.4633101851851857E-4</v>
          </cell>
          <cell r="E32">
            <v>3</v>
          </cell>
          <cell r="F32" t="str">
            <v>ｶﾃﾞｯﾄｵｰﾌﾟﾝ</v>
          </cell>
          <cell r="G32">
            <v>2.2709999999999999</v>
          </cell>
          <cell r="H32">
            <v>2.3E-2</v>
          </cell>
          <cell r="I32" t="str">
            <v>RKT WINNER</v>
          </cell>
          <cell r="J32" t="str">
            <v>TONYKART/YAMAHA</v>
          </cell>
          <cell r="K32" t="str">
            <v>YH</v>
          </cell>
          <cell r="M32">
            <v>21</v>
          </cell>
          <cell r="N32">
            <v>70.566999999999993</v>
          </cell>
          <cell r="O32">
            <v>7.4884259259259262E-4</v>
          </cell>
          <cell r="P32">
            <v>5</v>
          </cell>
          <cell r="Q32">
            <v>3.5243518518518514E-3</v>
          </cell>
          <cell r="R32">
            <v>33.18</v>
          </cell>
          <cell r="S32">
            <v>32.113</v>
          </cell>
          <cell r="U32" t="str">
            <v>D6ebdbd2e</v>
          </cell>
        </row>
        <row r="33">
          <cell r="A33">
            <v>32</v>
          </cell>
          <cell r="B33">
            <v>9</v>
          </cell>
          <cell r="C33" t="str">
            <v>松本 聖生</v>
          </cell>
          <cell r="D33">
            <v>7.5098379629629636E-4</v>
          </cell>
          <cell r="E33">
            <v>5</v>
          </cell>
          <cell r="F33" t="str">
            <v>ｶﾃﾞｯﾄｵｰﾌﾟﾝ</v>
          </cell>
          <cell r="G33">
            <v>2.673</v>
          </cell>
          <cell r="H33">
            <v>0.40200000000000002</v>
          </cell>
          <cell r="I33" t="str">
            <v>NEXT-ONE Racing</v>
          </cell>
          <cell r="J33" t="str">
            <v>KART REPUBLIC/YAMAHA</v>
          </cell>
          <cell r="K33" t="str">
            <v>YH</v>
          </cell>
          <cell r="M33">
            <v>19</v>
          </cell>
          <cell r="N33">
            <v>70.13</v>
          </cell>
          <cell r="O33">
            <v>7.5365740740740731E-4</v>
          </cell>
          <cell r="P33">
            <v>6</v>
          </cell>
          <cell r="Q33">
            <v>4.2304861111111111E-3</v>
          </cell>
          <cell r="R33">
            <v>32.542000000000002</v>
          </cell>
          <cell r="S33">
            <v>32.573999999999998</v>
          </cell>
          <cell r="U33" t="str">
            <v>D22bcb4b</v>
          </cell>
        </row>
        <row r="34">
          <cell r="A34">
            <v>33</v>
          </cell>
          <cell r="B34">
            <v>57</v>
          </cell>
          <cell r="C34" t="str">
            <v>石川 大翔</v>
          </cell>
          <cell r="D34">
            <v>7.5584490740740733E-4</v>
          </cell>
          <cell r="E34">
            <v>5</v>
          </cell>
          <cell r="F34" t="str">
            <v>ｶﾃﾞｯﾄｵｰﾌﾟﾝ</v>
          </cell>
          <cell r="G34">
            <v>3.093</v>
          </cell>
          <cell r="H34">
            <v>0.42</v>
          </cell>
          <cell r="I34" t="str">
            <v>ぴぃたぁぱん</v>
          </cell>
          <cell r="J34" t="str">
            <v>ﾊﾟﾛﾘﾝ/YAMAHA</v>
          </cell>
          <cell r="K34" t="str">
            <v>YH</v>
          </cell>
          <cell r="M34">
            <v>12781733</v>
          </cell>
          <cell r="N34">
            <v>69.679000000000002</v>
          </cell>
          <cell r="O34">
            <v>7.5946759259259251E-4</v>
          </cell>
          <cell r="P34">
            <v>5</v>
          </cell>
          <cell r="Q34">
            <v>3.6203819444444447E-3</v>
          </cell>
          <cell r="R34">
            <v>32.692</v>
          </cell>
          <cell r="S34">
            <v>32.613</v>
          </cell>
          <cell r="U34" t="str">
            <v>D49dcca60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zoomScaleNormal="100" workbookViewId="0">
      <selection sqref="A1:XFD1048576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7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customHeight="1" x14ac:dyDescent="0.15">
      <c r="A6" s="6"/>
      <c r="B6" s="7"/>
      <c r="C6" s="7"/>
      <c r="D6" s="7"/>
      <c r="E6" s="7"/>
      <c r="F6" s="7"/>
      <c r="G6" s="8"/>
      <c r="I6" s="9">
        <f>+[1]各種設定!D18</f>
        <v>44759</v>
      </c>
      <c r="J6" s="9"/>
      <c r="K6" s="10" t="s">
        <v>0</v>
      </c>
      <c r="L6" s="11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8"/>
      <c r="H7" s="7"/>
      <c r="I7" s="13"/>
      <c r="J7" s="14" t="s">
        <v>1</v>
      </c>
      <c r="K7" s="14" t="s">
        <v>2</v>
      </c>
      <c r="L7" s="11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3"/>
      <c r="J8" s="14" t="s">
        <v>3</v>
      </c>
      <c r="K8" s="15" t="s">
        <v>4</v>
      </c>
      <c r="L8" s="11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tr">
        <f>+[1]各種設定!D4</f>
        <v>カデット オープン</v>
      </c>
      <c r="B9" s="7"/>
      <c r="C9" s="7"/>
      <c r="D9" s="7"/>
      <c r="E9" s="7"/>
      <c r="F9" s="7"/>
      <c r="G9" s="8"/>
      <c r="H9" s="7"/>
      <c r="I9" s="13"/>
      <c r="J9" s="7"/>
      <c r="K9" s="7"/>
      <c r="L9" s="17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0"/>
      <c r="B11" s="20" t="s">
        <v>7</v>
      </c>
      <c r="C11" s="20"/>
      <c r="D11" s="20" t="s">
        <v>8</v>
      </c>
      <c r="E11" s="4" t="s">
        <v>9</v>
      </c>
      <c r="F11" s="20" t="s">
        <v>10</v>
      </c>
      <c r="G11" s="21" t="s">
        <v>11</v>
      </c>
      <c r="H11" s="20" t="s">
        <v>12</v>
      </c>
      <c r="I11" s="22">
        <f>VLOOKUP(A9,[1]コースレコード!$A:$G,3,FALSE)</f>
        <v>55.805999999999997</v>
      </c>
      <c r="J11" s="20" t="s">
        <v>13</v>
      </c>
      <c r="K11" s="20" t="s">
        <v>14</v>
      </c>
      <c r="L11" s="7"/>
      <c r="M11" s="7"/>
      <c r="N11" s="4"/>
      <c r="O11" s="4"/>
      <c r="P11" s="23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4" t="s">
        <v>18</v>
      </c>
      <c r="B12" s="24" t="s">
        <v>7</v>
      </c>
      <c r="C12" s="24"/>
      <c r="D12" s="25" t="s">
        <v>19</v>
      </c>
      <c r="E12" s="25" t="s">
        <v>20</v>
      </c>
      <c r="F12" s="24" t="s">
        <v>10</v>
      </c>
      <c r="G12" s="26" t="s">
        <v>21</v>
      </c>
      <c r="H12" s="24" t="s">
        <v>22</v>
      </c>
      <c r="I12" s="27"/>
      <c r="J12" s="24" t="s">
        <v>23</v>
      </c>
      <c r="K12" s="24" t="s">
        <v>24</v>
      </c>
      <c r="L12" s="24" t="s">
        <v>25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f>IFERROR(INDEX('[1]公式予選（TT）-結果表（貼付）'!A2:$V$50,MATCH($A13,'[1]公式予選（TT）-結果表（貼付）'!A2:$A$50,0),MATCH(公式予選結果表!B$11,'[1]公式予選（TT）-結果表（貼付）'!$1:$1,0)),"")</f>
        <v>37</v>
      </c>
      <c r="C13" s="30"/>
      <c r="D13" s="31" t="str">
        <f>IFERROR(INDEX('[1]公式予選（TT）-結果表（貼付）'!$A:$Z,MATCH($B13,'[1]公式予選（TT）-結果表（貼付）'!$B:$B,0),MATCH(公式予選結果表!D$11,'[1]公式予選（TT）-結果表（貼付）'!$1:$1,0)),"")</f>
        <v>前田 蒼介</v>
      </c>
      <c r="E13" s="32" t="str">
        <f>IFERROR(INDEX('[1]公式予選（TT）-結果表（貼付）'!$A:$Z,MATCH($B13,'[1]公式予選（TT）-結果表（貼付）'!$B:$B,0),MATCH(公式予選結果表!E$11,'[1]公式予選（TT）-結果表（貼付）'!$1:$1,0)),"")</f>
        <v>KARTREPUBLIC/YAMAHA</v>
      </c>
      <c r="F13" s="33" t="str">
        <f>IFERROR(INDEX('[1]公式予選（TT）-結果表（貼付）'!$A:$Z,MATCH($B13,'[1]公式予選（TT）-結果表（貼付）'!$B:$B,0),MATCH(公式予選結果表!F$11,'[1]公式予選（TT）-結果表（貼付）'!$1:$1,0)),"")</f>
        <v>Team REGOLITH</v>
      </c>
      <c r="G13" s="34" t="str">
        <f>IFERROR(INDEX('[1]公式予選（TT）-結果表（貼付）'!$A:$Z,MATCH($B13,'[1]公式予選（TT）-結果表（貼付）'!$B:$B,0),MATCH(公式予選結果表!G$11,'[1]公式予選（TT）-結果表（貼付）'!$1:$1,0)),"")</f>
        <v>YH</v>
      </c>
      <c r="H13" s="35">
        <f>IF(A13="DNS","ｽﾀｰﾄ出来ず",IF(A13="DQ","失　格",IFERROR(INDEX('[1]公式予選（TT）-結果表（貼付）'!$A:$Z,MATCH($B13,'[1]公式予選（TT）-結果表（貼付）'!$B:$B,0),MATCH(公式予選結果表!H$11,'[1]公式予選（TT）-結果表（貼付）'!$1:$1,0)),"")))</f>
        <v>7.2004629629629632E-4</v>
      </c>
      <c r="I13" s="36" t="str">
        <f t="shared" ref="I13:I46" si="0">IF(H13&lt;1,"",IF($I$11&gt;H13,"R",""))</f>
        <v/>
      </c>
      <c r="J13" s="37" t="str">
        <f>ROUND(INDEX('[1]公式予選（TT）-結果表（貼付）'!$A:$Z,MATCH($B13,'[1]公式予選（TT）-結果表（貼付）'!$B:$B,0),MATCH("ベスト平均時速",'[1]公式予選（TT）-結果表（貼付）'!$1:$1,0)),2)&amp;"km/h"</f>
        <v>73.14km/h</v>
      </c>
      <c r="K13" s="37"/>
      <c r="L13" s="37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6/6</v>
      </c>
      <c r="M13" s="38"/>
      <c r="N13" s="4"/>
      <c r="O13" s="4"/>
      <c r="P13" s="5" t="str">
        <f>IF(IFERROR(INDEX('[1]公式予選（TT）-結果表（貼付）'!$A:$Z,MATCH($B13,'[1]公式予選（TT）-結果表（貼付）'!$B:$B,0),MATCH(P$11,'[1]公式予選（TT）-結果表（貼付）'!$1:$1,0)),"")=0,"",IFERROR(INDEX('[1]公式予選（TT）-結果表（貼付）'!$A:$Z,MATCH($B13,'[1]公式予選（TT）-結果表（貼付）'!$B:$B,0),MATCH(P$11,'[1]公式予選（TT）-結果表（貼付）'!$1:$1,0)),""))</f>
        <v/>
      </c>
      <c r="Q13" s="5" t="str">
        <f>IF(P13="","",COUNTIF($P$13:P13,"&lt;&gt;"&amp;""))</f>
        <v/>
      </c>
      <c r="R13" s="5" t="str">
        <f t="shared" ref="R13:R45" si="1">IFERROR(RANK(Q13,$Q$13:$Q$47,1),"")</f>
        <v/>
      </c>
      <c r="S13" s="5" t="str">
        <f>IF(IFERROR(INDEX('[1]公式予選（TT）-結果表（貼付）'!$A:$Z,MATCH($A13,'[1]公式予選（TT）-結果表（貼付）'!$A:$A,0),MATCH(S$11,'[1]公式予選（TT）-結果表（貼付）'!$1:$1,0)),"")=0,"",IFERROR(INDEX('[1]公式予選（TT）-結果表（貼付）'!$A:$Z,MATCH($A13,'[1]公式予選（TT）-結果表（貼付）'!$A:$A,0),MATCH(S$11,'[1]公式予選（TT）-結果表（貼付）'!$1:$1,0)),""))</f>
        <v/>
      </c>
      <c r="T13" s="4"/>
      <c r="U13" s="4"/>
    </row>
    <row r="14" spans="1:21" ht="12.75" customHeight="1" x14ac:dyDescent="0.15">
      <c r="A14" s="29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0">
        <f>IFERROR(INDEX('[1]公式予選（TT）-結果表（貼付）'!A3:$V$50,MATCH($A14,'[1]公式予選（TT）-結果表（貼付）'!A3:$A$50,0),MATCH(公式予選結果表!B$11,'[1]公式予選（TT）-結果表（貼付）'!$1:$1,0)),"")</f>
        <v>39</v>
      </c>
      <c r="C14" s="30"/>
      <c r="D14" s="31" t="str">
        <f>IFERROR(INDEX('[1]公式予選（TT）-結果表（貼付）'!$A:$Z,MATCH($B14,'[1]公式予選（TT）-結果表（貼付）'!$B:$B,0),MATCH(公式予選結果表!D$11,'[1]公式予選（TT）-結果表（貼付）'!$1:$1,0)),"")</f>
        <v>澤田 龍征</v>
      </c>
      <c r="E14" s="32" t="str">
        <f>IFERROR(INDEX('[1]公式予選（TT）-結果表（貼付）'!$A:$Z,MATCH($B14,'[1]公式予選（TT）-結果表（貼付）'!$B:$B,0),MATCH(公式予選結果表!E$11,'[1]公式予選（TT）-結果表（貼付）'!$1:$1,0)),"")</f>
        <v>PAROLIN/YAMAHA</v>
      </c>
      <c r="F14" s="33" t="str">
        <f>IFERROR(INDEX('[1]公式予選（TT）-結果表（貼付）'!$A:$Z,MATCH($B14,'[1]公式予選（TT）-結果表（貼付）'!$B:$B,0),MATCH(公式予選結果表!F$11,'[1]公式予選（TT）-結果表（貼付）'!$1:$1,0)),"")</f>
        <v>LUCE MOTOR SPORTS</v>
      </c>
      <c r="G14" s="34" t="str">
        <f>IFERROR(INDEX('[1]公式予選（TT）-結果表（貼付）'!$A:$Z,MATCH($B14,'[1]公式予選（TT）-結果表（貼付）'!$B:$B,0),MATCH(公式予選結果表!G$11,'[1]公式予選（TT）-結果表（貼付）'!$1:$1,0)),"")</f>
        <v>YH</v>
      </c>
      <c r="H14" s="35">
        <f>IF(A14="DNS","ｽﾀｰﾄ出来ず",IF(A14="DQ","失　格",IFERROR(INDEX('[1]公式予選（TT）-結果表（貼付）'!$A:$Z,MATCH($B14,'[1]公式予選（TT）-結果表（貼付）'!$B:$B,0),MATCH(公式予選結果表!H$11,'[1]公式予選（TT）-結果表（貼付）'!$1:$1,0)),"")))</f>
        <v>7.2024305555555557E-4</v>
      </c>
      <c r="I14" s="36" t="str">
        <f t="shared" si="0"/>
        <v/>
      </c>
      <c r="J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J$11,'[1]公式予選（TT）-結果表（貼付）'!$1:$1,0)),""))</f>
        <v>1.7000000000000001E-2</v>
      </c>
      <c r="K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K$11,'[1]公式予選（TT）-結果表（貼付）'!$1:$1,0)),""))</f>
        <v>1.7000000000000001E-2</v>
      </c>
      <c r="L14" s="37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6/6</v>
      </c>
      <c r="M14" s="38"/>
      <c r="N14" s="4"/>
      <c r="O14" s="4"/>
      <c r="P14" s="5" t="str">
        <f>IF(IFERROR(INDEX('[1]公式予選（TT）-結果表（貼付）'!$A:$Z,MATCH($B14,'[1]公式予選（TT）-結果表（貼付）'!$B:$B,0),MATCH(P$11,'[1]公式予選（TT）-結果表（貼付）'!$1:$1,0)),"")=0,"",IFERROR(INDEX('[1]公式予選（TT）-結果表（貼付）'!$A:$Z,MATCH($B14,'[1]公式予選（TT）-結果表（貼付）'!$B:$B,0),MATCH(P$11,'[1]公式予選（TT）-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公式予選（TT）-結果表（貼付）'!$A:$Z,MATCH($A14,'[1]公式予選（TT）-結果表（貼付）'!$A:$A,0),MATCH(S$11,'[1]公式予選（TT）-結果表（貼付）'!$1:$1,0)),"")=0,"",IFERROR(INDEX('[1]公式予選（TT）-結果表（貼付）'!$A:$Z,MATCH($A14,'[1]公式予選（TT）-結果表（貼付）'!$A:$A,0),MATCH(S$11,'[1]公式予選（TT）-結果表（貼付）'!$1:$1,0)),""))</f>
        <v/>
      </c>
      <c r="T14" s="4"/>
      <c r="U14" s="4"/>
    </row>
    <row r="15" spans="1:21" ht="12.75" customHeight="1" x14ac:dyDescent="0.15">
      <c r="A15" s="29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0">
        <f>IFERROR(INDEX('[1]公式予選（TT）-結果表（貼付）'!A4:$V$50,MATCH($A15,'[1]公式予選（TT）-結果表（貼付）'!A4:$A$50,0),MATCH(公式予選結果表!B$11,'[1]公式予選（TT）-結果表（貼付）'!$1:$1,0)),"")</f>
        <v>18</v>
      </c>
      <c r="C15" s="30"/>
      <c r="D15" s="31" t="str">
        <f>IFERROR(INDEX('[1]公式予選（TT）-結果表（貼付）'!$A:$Z,MATCH($B15,'[1]公式予選（TT）-結果表（貼付）'!$B:$B,0),MATCH(公式予選結果表!D$11,'[1]公式予選（TT）-結果表（貼付）'!$1:$1,0)),"")</f>
        <v>関谷 拓真</v>
      </c>
      <c r="E15" s="32" t="str">
        <f>IFERROR(INDEX('[1]公式予選（TT）-結果表（貼付）'!$A:$Z,MATCH($B15,'[1]公式予選（TT）-結果表（貼付）'!$B:$B,0),MATCH(公式予選結果表!E$11,'[1]公式予選（TT）-結果表（貼付）'!$1:$1,0)),"")</f>
        <v>PAROLIN/YAMAHA</v>
      </c>
      <c r="F15" s="33" t="str">
        <f>IFERROR(INDEX('[1]公式予選（TT）-結果表（貼付）'!$A:$Z,MATCH($B15,'[1]公式予選（TT）-結果表（貼付）'!$B:$B,0),MATCH(公式予選結果表!F$11,'[1]公式予選（TT）-結果表（貼付）'!$1:$1,0)),"")</f>
        <v>RT WORLD</v>
      </c>
      <c r="G15" s="34" t="str">
        <f>IFERROR(INDEX('[1]公式予選（TT）-結果表（貼付）'!$A:$Z,MATCH($B15,'[1]公式予選（TT）-結果表（貼付）'!$B:$B,0),MATCH(公式予選結果表!G$11,'[1]公式予選（TT）-結果表（貼付）'!$1:$1,0)),"")</f>
        <v>YH</v>
      </c>
      <c r="H15" s="35">
        <f>IF(A15="DNS","ｽﾀｰﾄ出来ず",IF(A15="DQ","失　格",IFERROR(INDEX('[1]公式予選（TT）-結果表（貼付）'!$A:$Z,MATCH($B15,'[1]公式予選（TT）-結果表（貼付）'!$B:$B,0),MATCH(公式予選結果表!H$11,'[1]公式予選（TT）-結果表（貼付）'!$1:$1,0)),"")))</f>
        <v>7.222800925925925E-4</v>
      </c>
      <c r="I15" s="36" t="str">
        <f t="shared" si="0"/>
        <v/>
      </c>
      <c r="J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J$11,'[1]公式予選（TT）-結果表（貼付）'!$1:$1,0)),""))</f>
        <v>0.193</v>
      </c>
      <c r="K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K$11,'[1]公式予選（TT）-結果表（貼付）'!$1:$1,0)),""))</f>
        <v>0.17599999999999999</v>
      </c>
      <c r="L15" s="37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6/6</v>
      </c>
      <c r="M15" s="38"/>
      <c r="N15" s="4"/>
      <c r="O15" s="4"/>
      <c r="P15" s="5" t="str">
        <f>IF(IFERROR(INDEX('[1]公式予選（TT）-結果表（貼付）'!$A:$Z,MATCH($B15,'[1]公式予選（TT）-結果表（貼付）'!$B:$B,0),MATCH(P$11,'[1]公式予選（TT）-結果表（貼付）'!$1:$1,0)),"")=0,"",IFERROR(INDEX('[1]公式予選（TT）-結果表（貼付）'!$A:$Z,MATCH($B15,'[1]公式予選（TT）-結果表（貼付）'!$B:$B,0),MATCH(P$11,'[1]公式予選（TT）-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公式予選（TT）-結果表（貼付）'!$A:$Z,MATCH($A15,'[1]公式予選（TT）-結果表（貼付）'!$A:$A,0),MATCH(S$11,'[1]公式予選（TT）-結果表（貼付）'!$1:$1,0)),"")=0,"",IFERROR(INDEX('[1]公式予選（TT）-結果表（貼付）'!$A:$Z,MATCH($A15,'[1]公式予選（TT）-結果表（貼付）'!$A:$A,0),MATCH(S$11,'[1]公式予選（TT）-結果表（貼付）'!$1:$1,0)),""))</f>
        <v/>
      </c>
      <c r="T15" s="4"/>
      <c r="U15" s="4"/>
    </row>
    <row r="16" spans="1:21" ht="12.75" customHeight="1" x14ac:dyDescent="0.15">
      <c r="A16" s="29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0">
        <f>IFERROR(INDEX('[1]公式予選（TT）-結果表（貼付）'!A5:$V$50,MATCH($A16,'[1]公式予選（TT）-結果表（貼付）'!A5:$A$50,0),MATCH(公式予選結果表!B$11,'[1]公式予選（TT）-結果表（貼付）'!$1:$1,0)),"")</f>
        <v>21</v>
      </c>
      <c r="C16" s="30"/>
      <c r="D16" s="31" t="str">
        <f>IFERROR(INDEX('[1]公式予選（TT）-結果表（貼付）'!$A:$Z,MATCH($B16,'[1]公式予選（TT）-結果表（貼付）'!$B:$B,0),MATCH(公式予選結果表!D$11,'[1]公式予選（TT）-結果表（貼付）'!$1:$1,0)),"")</f>
        <v>林 樹生</v>
      </c>
      <c r="E16" s="32" t="str">
        <f>IFERROR(INDEX('[1]公式予選（TT）-結果表（貼付）'!$A:$Z,MATCH($B16,'[1]公式予選（TT）-結果表（貼付）'!$B:$B,0),MATCH(公式予選結果表!E$11,'[1]公式予選（TT）-結果表（貼付）'!$1:$1,0)),"")</f>
        <v>parolin/YAMAHA</v>
      </c>
      <c r="F16" s="33" t="str">
        <f>IFERROR(INDEX('[1]公式予選（TT）-結果表（貼付）'!$A:$Z,MATCH($B16,'[1]公式予選（TT）-結果表（貼付）'!$B:$B,0),MATCH(公式予選結果表!F$11,'[1]公式予選（TT）-結果表（貼付）'!$1:$1,0)),"")</f>
        <v>HIGUCHI RACING TEAM</v>
      </c>
      <c r="G16" s="34" t="str">
        <f>IFERROR(INDEX('[1]公式予選（TT）-結果表（貼付）'!$A:$Z,MATCH($B16,'[1]公式予選（TT）-結果表（貼付）'!$B:$B,0),MATCH(公式予選結果表!G$11,'[1]公式予選（TT）-結果表（貼付）'!$1:$1,0)),"")</f>
        <v>YH</v>
      </c>
      <c r="H16" s="35">
        <f>IF(A16="DNS","ｽﾀｰﾄ出来ず",IF(A16="DQ","失　格",IFERROR(INDEX('[1]公式予選（TT）-結果表（貼付）'!$A:$Z,MATCH($B16,'[1]公式予選（TT）-結果表（貼付）'!$B:$B,0),MATCH(公式予選結果表!H$11,'[1]公式予選（TT）-結果表（貼付）'!$1:$1,0)),"")))</f>
        <v>7.2262731481481483E-4</v>
      </c>
      <c r="I16" s="36" t="str">
        <f t="shared" si="0"/>
        <v/>
      </c>
      <c r="J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J$11,'[1]公式予選（TT）-結果表（貼付）'!$1:$1,0)),""))</f>
        <v>0.223</v>
      </c>
      <c r="K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K$11,'[1]公式予選（TT）-結果表（貼付）'!$1:$1,0)),""))</f>
        <v>0.03</v>
      </c>
      <c r="L16" s="37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6/6</v>
      </c>
      <c r="M16" s="38"/>
      <c r="N16" s="4"/>
      <c r="O16" s="4"/>
      <c r="P16" s="5" t="str">
        <f>IF(IFERROR(INDEX('[1]公式予選（TT）-結果表（貼付）'!$A:$Z,MATCH($B16,'[1]公式予選（TT）-結果表（貼付）'!$B:$B,0),MATCH(P$11,'[1]公式予選（TT）-結果表（貼付）'!$1:$1,0)),"")=0,"",IFERROR(INDEX('[1]公式予選（TT）-結果表（貼付）'!$A:$Z,MATCH($B16,'[1]公式予選（TT）-結果表（貼付）'!$B:$B,0),MATCH(P$11,'[1]公式予選（TT）-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公式予選（TT）-結果表（貼付）'!$A:$Z,MATCH($A16,'[1]公式予選（TT）-結果表（貼付）'!$A:$A,0),MATCH(S$11,'[1]公式予選（TT）-結果表（貼付）'!$1:$1,0)),"")=0,"",IFERROR(INDEX('[1]公式予選（TT）-結果表（貼付）'!$A:$Z,MATCH($A16,'[1]公式予選（TT）-結果表（貼付）'!$A:$A,0),MATCH(S$11,'[1]公式予選（TT）-結果表（貼付）'!$1:$1,0)),""))</f>
        <v/>
      </c>
      <c r="T16" s="4"/>
      <c r="U16" s="4"/>
    </row>
    <row r="17" spans="1:21" ht="12.75" customHeight="1" x14ac:dyDescent="0.15">
      <c r="A17" s="29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0">
        <f>IFERROR(INDEX('[1]公式予選（TT）-結果表（貼付）'!A6:$V$50,MATCH($A17,'[1]公式予選（TT）-結果表（貼付）'!A6:$A$50,0),MATCH(公式予選結果表!B$11,'[1]公式予選（TT）-結果表（貼付）'!$1:$1,0)),"")</f>
        <v>16</v>
      </c>
      <c r="C17" s="30"/>
      <c r="D17" s="31" t="str">
        <f>IFERROR(INDEX('[1]公式予選（TT）-結果表（貼付）'!$A:$Z,MATCH($B17,'[1]公式予選（TT）-結果表（貼付）'!$B:$B,0),MATCH(公式予選結果表!D$11,'[1]公式予選（TT）-結果表（貼付）'!$1:$1,0)),"")</f>
        <v>横山 輝翔</v>
      </c>
      <c r="E17" s="32" t="str">
        <f>IFERROR(INDEX('[1]公式予選（TT）-結果表（貼付）'!$A:$Z,MATCH($B17,'[1]公式予選（TT）-結果表（貼付）'!$B:$B,0),MATCH(公式予選結果表!E$11,'[1]公式予選（TT）-結果表（貼付）'!$1:$1,0)),"")</f>
        <v>energy/YAMAHA</v>
      </c>
      <c r="F17" s="33" t="str">
        <f>IFERROR(INDEX('[1]公式予選（TT）-結果表（貼付）'!$A:$Z,MATCH($B17,'[1]公式予選（TT）-結果表（貼付）'!$B:$B,0),MATCH(公式予選結果表!F$11,'[1]公式予選（TT）-結果表（貼付）'!$1:$1,0)),"")</f>
        <v>ﾁｰﾑﾅｶﾞｵ</v>
      </c>
      <c r="G17" s="34" t="str">
        <f>IFERROR(INDEX('[1]公式予選（TT）-結果表（貼付）'!$A:$Z,MATCH($B17,'[1]公式予選（TT）-結果表（貼付）'!$B:$B,0),MATCH(公式予選結果表!G$11,'[1]公式予選（TT）-結果表（貼付）'!$1:$1,0)),"")</f>
        <v>YH</v>
      </c>
      <c r="H17" s="35">
        <f>IF(A17="DNS","ｽﾀｰﾄ出来ず",IF(A17="DQ","失　格",IFERROR(INDEX('[1]公式予選（TT）-結果表（貼付）'!$A:$Z,MATCH($B17,'[1]公式予選（TT）-結果表（貼付）'!$B:$B,0),MATCH(公式予選結果表!H$11,'[1]公式予選（TT）-結果表（貼付）'!$1:$1,0)),"")))</f>
        <v>7.228819444444445E-4</v>
      </c>
      <c r="I17" s="36" t="str">
        <f t="shared" si="0"/>
        <v/>
      </c>
      <c r="J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J$11,'[1]公式予選（TT）-結果表（貼付）'!$1:$1,0)),""))</f>
        <v>0.245</v>
      </c>
      <c r="K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K$11,'[1]公式予選（TT）-結果表（貼付）'!$1:$1,0)),""))</f>
        <v>2.1999999999999999E-2</v>
      </c>
      <c r="L17" s="37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6/6</v>
      </c>
      <c r="M17" s="38"/>
      <c r="N17" s="4"/>
      <c r="O17" s="4"/>
      <c r="P17" s="5" t="str">
        <f>IF(IFERROR(INDEX('[1]公式予選（TT）-結果表（貼付）'!$A:$Z,MATCH($B17,'[1]公式予選（TT）-結果表（貼付）'!$B:$B,0),MATCH(P$11,'[1]公式予選（TT）-結果表（貼付）'!$1:$1,0)),"")=0,"",IFERROR(INDEX('[1]公式予選（TT）-結果表（貼付）'!$A:$Z,MATCH($B17,'[1]公式予選（TT）-結果表（貼付）'!$B:$B,0),MATCH(P$11,'[1]公式予選（TT）-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公式予選（TT）-結果表（貼付）'!$A:$Z,MATCH($A17,'[1]公式予選（TT）-結果表（貼付）'!$A:$A,0),MATCH(S$11,'[1]公式予選（TT）-結果表（貼付）'!$1:$1,0)),"")=0,"",IFERROR(INDEX('[1]公式予選（TT）-結果表（貼付）'!$A:$Z,MATCH($A17,'[1]公式予選（TT）-結果表（貼付）'!$A:$A,0),MATCH(S$11,'[1]公式予選（TT）-結果表（貼付）'!$1:$1,0)),""))</f>
        <v/>
      </c>
      <c r="T17" s="4"/>
      <c r="U17" s="4"/>
    </row>
    <row r="18" spans="1:21" ht="12.75" customHeight="1" x14ac:dyDescent="0.15">
      <c r="A18" s="29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0">
        <f>IFERROR(INDEX('[1]公式予選（TT）-結果表（貼付）'!A7:$V$50,MATCH($A18,'[1]公式予選（TT）-結果表（貼付）'!A7:$A$50,0),MATCH(公式予選結果表!B$11,'[1]公式予選（TT）-結果表（貼付）'!$1:$1,0)),"")</f>
        <v>56</v>
      </c>
      <c r="C18" s="30"/>
      <c r="D18" s="31" t="str">
        <f>IFERROR(INDEX('[1]公式予選（TT）-結果表（貼付）'!$A:$Z,MATCH($B18,'[1]公式予選（TT）-結果表（貼付）'!$B:$B,0),MATCH(公式予選結果表!D$11,'[1]公式予選（TT）-結果表（貼付）'!$1:$1,0)),"")</f>
        <v>南崎 高志</v>
      </c>
      <c r="E18" s="32" t="str">
        <f>IFERROR(INDEX('[1]公式予選（TT）-結果表（貼付）'!$A:$Z,MATCH($B18,'[1]公式予選（TT）-結果表（貼付）'!$B:$B,0),MATCH(公式予選結果表!E$11,'[1]公式予選（TT）-結果表（貼付）'!$1:$1,0)),"")</f>
        <v>Energy corse/YAMAHA</v>
      </c>
      <c r="F18" s="33" t="str">
        <f>IFERROR(INDEX('[1]公式予選（TT）-結果表（貼付）'!$A:$Z,MATCH($B18,'[1]公式予選（TT）-結果表（貼付）'!$B:$B,0),MATCH(公式予選結果表!F$11,'[1]公式予選（TT）-結果表（貼付）'!$1:$1,0)),"")</f>
        <v>ｼﾅｼﾞｰﾘﾝｸｽ</v>
      </c>
      <c r="G18" s="34" t="str">
        <f>IFERROR(INDEX('[1]公式予選（TT）-結果表（貼付）'!$A:$Z,MATCH($B18,'[1]公式予選（TT）-結果表（貼付）'!$B:$B,0),MATCH(公式予選結果表!G$11,'[1]公式予選（TT）-結果表（貼付）'!$1:$1,0)),"")</f>
        <v>YH</v>
      </c>
      <c r="H18" s="35">
        <f>IF(A18="DNS","ｽﾀｰﾄ出来ず",IF(A18="DQ","失　格",IFERROR(INDEX('[1]公式予選（TT）-結果表（貼付）'!$A:$Z,MATCH($B18,'[1]公式予選（TT）-結果表（貼付）'!$B:$B,0),MATCH(公式予選結果表!H$11,'[1]公式予選（TT）-結果表（貼付）'!$1:$1,0)),"")))</f>
        <v>7.2329861111111108E-4</v>
      </c>
      <c r="I18" s="36" t="str">
        <f t="shared" si="0"/>
        <v/>
      </c>
      <c r="J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J$11,'[1]公式予選（TT）-結果表（貼付）'!$1:$1,0)),""))</f>
        <v>0.28100000000000003</v>
      </c>
      <c r="K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K$11,'[1]公式予選（TT）-結果表（貼付）'!$1:$1,0)),""))</f>
        <v>3.5999999999999997E-2</v>
      </c>
      <c r="L18" s="37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6/6</v>
      </c>
      <c r="M18" s="38"/>
      <c r="N18" s="4"/>
      <c r="O18" s="4"/>
      <c r="P18" s="5" t="str">
        <f>IF(IFERROR(INDEX('[1]公式予選（TT）-結果表（貼付）'!$A:$Z,MATCH($B18,'[1]公式予選（TT）-結果表（貼付）'!$B:$B,0),MATCH(P$11,'[1]公式予選（TT）-結果表（貼付）'!$1:$1,0)),"")=0,"",IFERROR(INDEX('[1]公式予選（TT）-結果表（貼付）'!$A:$Z,MATCH($B18,'[1]公式予選（TT）-結果表（貼付）'!$B:$B,0),MATCH(P$11,'[1]公式予選（TT）-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公式予選（TT）-結果表（貼付）'!$A:$Z,MATCH($A18,'[1]公式予選（TT）-結果表（貼付）'!$A:$A,0),MATCH(S$11,'[1]公式予選（TT）-結果表（貼付）'!$1:$1,0)),"")=0,"",IFERROR(INDEX('[1]公式予選（TT）-結果表（貼付）'!$A:$Z,MATCH($A18,'[1]公式予選（TT）-結果表（貼付）'!$A:$A,0),MATCH(S$11,'[1]公式予選（TT）-結果表（貼付）'!$1:$1,0)),""))</f>
        <v/>
      </c>
      <c r="T18" s="4"/>
      <c r="U18" s="4"/>
    </row>
    <row r="19" spans="1:21" ht="12.75" customHeight="1" x14ac:dyDescent="0.15">
      <c r="A19" s="29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0">
        <f>IFERROR(INDEX('[1]公式予選（TT）-結果表（貼付）'!A8:$V$50,MATCH($A19,'[1]公式予選（TT）-結果表（貼付）'!A8:$A$50,0),MATCH(公式予選結果表!B$11,'[1]公式予選（TT）-結果表（貼付）'!$1:$1,0)),"")</f>
        <v>34</v>
      </c>
      <c r="C19" s="30"/>
      <c r="D19" s="31" t="str">
        <f>IFERROR(INDEX('[1]公式予選（TT）-結果表（貼付）'!$A:$Z,MATCH($B19,'[1]公式予選（TT）-結果表（貼付）'!$B:$B,0),MATCH(公式予選結果表!D$11,'[1]公式予選（TT）-結果表（貼付）'!$1:$1,0)),"")</f>
        <v>手塚 大雅</v>
      </c>
      <c r="E19" s="32" t="str">
        <f>IFERROR(INDEX('[1]公式予選（TT）-結果表（貼付）'!$A:$Z,MATCH($B19,'[1]公式予選（TT）-結果表（貼付）'!$B:$B,0),MATCH(公式予選結果表!E$11,'[1]公式予選（TT）-結果表（貼付）'!$1:$1,0)),"")</f>
        <v>Drago Corse/YAMAHA</v>
      </c>
      <c r="F19" s="33" t="str">
        <f>IFERROR(INDEX('[1]公式予選（TT）-結果表（貼付）'!$A:$Z,MATCH($B19,'[1]公式予選（TT）-結果表（貼付）'!$B:$B,0),MATCH(公式予選結果表!F$11,'[1]公式予選（TT）-結果表（貼付）'!$1:$1,0)),"")</f>
        <v>Zi-Vivre RT</v>
      </c>
      <c r="G19" s="34" t="str">
        <f>IFERROR(INDEX('[1]公式予選（TT）-結果表（貼付）'!$A:$Z,MATCH($B19,'[1]公式予選（TT）-結果表（貼付）'!$B:$B,0),MATCH(公式予選結果表!G$11,'[1]公式予選（TT）-結果表（貼付）'!$1:$1,0)),"")</f>
        <v>YH</v>
      </c>
      <c r="H19" s="35">
        <f>IF(A19="DNS","ｽﾀｰﾄ出来ず",IF(A19="DQ","失　格",IFERROR(INDEX('[1]公式予選（TT）-結果表（貼付）'!$A:$Z,MATCH($B19,'[1]公式予選（TT）-結果表（貼付）'!$B:$B,0),MATCH(公式予選結果表!H$11,'[1]公式予選（TT）-結果表（貼付）'!$1:$1,0)),"")))</f>
        <v>7.248032407407407E-4</v>
      </c>
      <c r="I19" s="36" t="str">
        <f t="shared" si="0"/>
        <v/>
      </c>
      <c r="J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J$11,'[1]公式予選（TT）-結果表（貼付）'!$1:$1,0)),""))</f>
        <v>0.41099999999999998</v>
      </c>
      <c r="K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K$11,'[1]公式予選（TT）-結果表（貼付）'!$1:$1,0)),""))</f>
        <v>0.13</v>
      </c>
      <c r="L19" s="37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6/6</v>
      </c>
      <c r="M19" s="38"/>
      <c r="N19" s="4"/>
      <c r="O19" s="4"/>
      <c r="P19" s="5" t="str">
        <f>IF(IFERROR(INDEX('[1]公式予選（TT）-結果表（貼付）'!$A:$Z,MATCH($B19,'[1]公式予選（TT）-結果表（貼付）'!$B:$B,0),MATCH(P$11,'[1]公式予選（TT）-結果表（貼付）'!$1:$1,0)),"")=0,"",IFERROR(INDEX('[1]公式予選（TT）-結果表（貼付）'!$A:$Z,MATCH($B19,'[1]公式予選（TT）-結果表（貼付）'!$B:$B,0),MATCH(P$11,'[1]公式予選（TT）-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公式予選（TT）-結果表（貼付）'!$A:$Z,MATCH($A19,'[1]公式予選（TT）-結果表（貼付）'!$A:$A,0),MATCH(S$11,'[1]公式予選（TT）-結果表（貼付）'!$1:$1,0)),"")=0,"",IFERROR(INDEX('[1]公式予選（TT）-結果表（貼付）'!$A:$Z,MATCH($A19,'[1]公式予選（TT）-結果表（貼付）'!$A:$A,0),MATCH(S$11,'[1]公式予選（TT）-結果表（貼付）'!$1:$1,0)),""))</f>
        <v/>
      </c>
      <c r="T19" s="4"/>
      <c r="U19" s="4"/>
    </row>
    <row r="20" spans="1:21" ht="12.75" customHeight="1" x14ac:dyDescent="0.15">
      <c r="A20" s="29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0">
        <f>IFERROR(INDEX('[1]公式予選（TT）-結果表（貼付）'!A9:$V$50,MATCH($A20,'[1]公式予選（TT）-結果表（貼付）'!A9:$A$50,0),MATCH(公式予選結果表!B$11,'[1]公式予選（TT）-結果表（貼付）'!$1:$1,0)),"")</f>
        <v>22</v>
      </c>
      <c r="C20" s="30"/>
      <c r="D20" s="31" t="str">
        <f>IFERROR(INDEX('[1]公式予選（TT）-結果表（貼付）'!$A:$Z,MATCH($B20,'[1]公式予選（TT）-結果表（貼付）'!$B:$B,0),MATCH(公式予選結果表!D$11,'[1]公式予選（TT）-結果表（貼付）'!$1:$1,0)),"")</f>
        <v>刈米 悠人</v>
      </c>
      <c r="E20" s="32" t="str">
        <f>IFERROR(INDEX('[1]公式予選（TT）-結果表（貼付）'!$A:$Z,MATCH($B20,'[1]公式予選（TT）-結果表（貼付）'!$B:$B,0),MATCH(公式予選結果表!E$11,'[1]公式予選（TT）-結果表（貼付）'!$1:$1,0)),"")</f>
        <v>ｶｰﾄﾘﾊﾟﾌﾞﾘｯｸ/YAMAHA</v>
      </c>
      <c r="F20" s="33" t="str">
        <f>IFERROR(INDEX('[1]公式予選（TT）-結果表（貼付）'!$A:$Z,MATCH($B20,'[1]公式予選（TT）-結果表（貼付）'!$B:$B,0),MATCH(公式予選結果表!F$11,'[1]公式予選（TT）-結果表（貼付）'!$1:$1,0)),"")</f>
        <v>ぴぃたぁぱん</v>
      </c>
      <c r="G20" s="34" t="str">
        <f>IFERROR(INDEX('[1]公式予選（TT）-結果表（貼付）'!$A:$Z,MATCH($B20,'[1]公式予選（TT）-結果表（貼付）'!$B:$B,0),MATCH(公式予選結果表!G$11,'[1]公式予選（TT）-結果表（貼付）'!$1:$1,0)),"")</f>
        <v>YH</v>
      </c>
      <c r="H20" s="35">
        <f>IF(A20="DNS","ｽﾀｰﾄ出来ず",IF(A20="DQ","失　格",IFERROR(INDEX('[1]公式予選（TT）-結果表（貼付）'!$A:$Z,MATCH($B20,'[1]公式予選（TT）-結果表（貼付）'!$B:$B,0),MATCH(公式予選結果表!H$11,'[1]公式予選（TT）-結果表（貼付）'!$1:$1,0)),"")))</f>
        <v>7.2517361111111101E-4</v>
      </c>
      <c r="I20" s="36" t="str">
        <f t="shared" si="0"/>
        <v/>
      </c>
      <c r="J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J$11,'[1]公式予選（TT）-結果表（貼付）'!$1:$1,0)),""))</f>
        <v>0.443</v>
      </c>
      <c r="K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K$11,'[1]公式予選（TT）-結果表（貼付）'!$1:$1,0)),""))</f>
        <v>3.2000000000000001E-2</v>
      </c>
      <c r="L20" s="37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5/6</v>
      </c>
      <c r="M20" s="38"/>
      <c r="N20" s="4"/>
      <c r="O20" s="4"/>
      <c r="P20" s="5" t="str">
        <f>IF(IFERROR(INDEX('[1]公式予選（TT）-結果表（貼付）'!$A:$Z,MATCH($B20,'[1]公式予選（TT）-結果表（貼付）'!$B:$B,0),MATCH(P$11,'[1]公式予選（TT）-結果表（貼付）'!$1:$1,0)),"")=0,"",IFERROR(INDEX('[1]公式予選（TT）-結果表（貼付）'!$A:$Z,MATCH($B20,'[1]公式予選（TT）-結果表（貼付）'!$B:$B,0),MATCH(P$11,'[1]公式予選（TT）-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公式予選（TT）-結果表（貼付）'!$A:$Z,MATCH($A20,'[1]公式予選（TT）-結果表（貼付）'!$A:$A,0),MATCH(S$11,'[1]公式予選（TT）-結果表（貼付）'!$1:$1,0)),"")=0,"",IFERROR(INDEX('[1]公式予選（TT）-結果表（貼付）'!$A:$Z,MATCH($A20,'[1]公式予選（TT）-結果表（貼付）'!$A:$A,0),MATCH(S$11,'[1]公式予選（TT）-結果表（貼付）'!$1:$1,0)),""))</f>
        <v/>
      </c>
      <c r="T20" s="4"/>
      <c r="U20" s="4"/>
    </row>
    <row r="21" spans="1:21" ht="12.75" customHeight="1" x14ac:dyDescent="0.15">
      <c r="A21" s="29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0">
        <f>IFERROR(INDEX('[1]公式予選（TT）-結果表（貼付）'!A10:$V$50,MATCH($A21,'[1]公式予選（TT）-結果表（貼付）'!A10:$A$50,0),MATCH(公式予選結果表!B$11,'[1]公式予選（TT）-結果表（貼付）'!$1:$1,0)),"")</f>
        <v>72</v>
      </c>
      <c r="C21" s="30"/>
      <c r="D21" s="31" t="str">
        <f>IFERROR(INDEX('[1]公式予選（TT）-結果表（貼付）'!$A:$Z,MATCH($B21,'[1]公式予選（TT）-結果表（貼付）'!$B:$B,0),MATCH(公式予選結果表!D$11,'[1]公式予選（TT）-結果表（貼付）'!$1:$1,0)),"")</f>
        <v>橋本 凛久</v>
      </c>
      <c r="E21" s="32" t="str">
        <f>IFERROR(INDEX('[1]公式予選（TT）-結果表（貼付）'!$A:$Z,MATCH($B21,'[1]公式予選（TT）-結果表（貼付）'!$B:$B,0),MATCH(公式予選結果表!E$11,'[1]公式予選（TT）-結果表（貼付）'!$1:$1,0)),"")</f>
        <v>CRG/YAMAHA</v>
      </c>
      <c r="F21" s="33" t="str">
        <f>IFERROR(INDEX('[1]公式予選（TT）-結果表（貼付）'!$A:$Z,MATCH($B21,'[1]公式予選（TT）-結果表（貼付）'!$B:$B,0),MATCH(公式予選結果表!F$11,'[1]公式予選（TT）-結果表（貼付）'!$1:$1,0)),"")</f>
        <v>KC NAGAHARA</v>
      </c>
      <c r="G21" s="34" t="str">
        <f>IFERROR(INDEX('[1]公式予選（TT）-結果表（貼付）'!$A:$Z,MATCH($B21,'[1]公式予選（TT）-結果表（貼付）'!$B:$B,0),MATCH(公式予選結果表!G$11,'[1]公式予選（TT）-結果表（貼付）'!$1:$1,0)),"")</f>
        <v>YH</v>
      </c>
      <c r="H21" s="35">
        <f>IF(A21="DNS","ｽﾀｰﾄ出来ず",IF(A21="DQ","失　格",IFERROR(INDEX('[1]公式予選（TT）-結果表（貼付）'!$A:$Z,MATCH($B21,'[1]公式予選（TT）-結果表（貼付）'!$B:$B,0),MATCH(公式予選結果表!H$11,'[1]公式予選（TT）-結果表（貼付）'!$1:$1,0)),"")))</f>
        <v>7.2523148148148154E-4</v>
      </c>
      <c r="I21" s="36" t="str">
        <f t="shared" si="0"/>
        <v/>
      </c>
      <c r="J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J$11,'[1]公式予選（TT）-結果表（貼付）'!$1:$1,0)),""))</f>
        <v>0.44800000000000001</v>
      </c>
      <c r="K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K$11,'[1]公式予選（TT）-結果表（貼付）'!$1:$1,0)),""))</f>
        <v>5.0000000000000001E-3</v>
      </c>
      <c r="L21" s="37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2/6</v>
      </c>
      <c r="M21" s="38"/>
      <c r="N21" s="4"/>
      <c r="O21" s="4"/>
      <c r="P21" s="5" t="str">
        <f>IF(IFERROR(INDEX('[1]公式予選（TT）-結果表（貼付）'!$A:$Z,MATCH($B21,'[1]公式予選（TT）-結果表（貼付）'!$B:$B,0),MATCH(P$11,'[1]公式予選（TT）-結果表（貼付）'!$1:$1,0)),"")=0,"",IFERROR(INDEX('[1]公式予選（TT）-結果表（貼付）'!$A:$Z,MATCH($B21,'[1]公式予選（TT）-結果表（貼付）'!$B:$B,0),MATCH(P$11,'[1]公式予選（TT）-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公式予選（TT）-結果表（貼付）'!$A:$Z,MATCH($A21,'[1]公式予選（TT）-結果表（貼付）'!$A:$A,0),MATCH(S$11,'[1]公式予選（TT）-結果表（貼付）'!$1:$1,0)),"")=0,"",IFERROR(INDEX('[1]公式予選（TT）-結果表（貼付）'!$A:$Z,MATCH($A21,'[1]公式予選（TT）-結果表（貼付）'!$A:$A,0),MATCH(S$11,'[1]公式予選（TT）-結果表（貼付）'!$1:$1,0)),""))</f>
        <v/>
      </c>
      <c r="T21" s="4"/>
      <c r="U21" s="4"/>
    </row>
    <row r="22" spans="1:21" ht="12.75" customHeight="1" x14ac:dyDescent="0.15">
      <c r="A22" s="29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0">
        <f>IFERROR(INDEX('[1]公式予選（TT）-結果表（貼付）'!A11:$V$50,MATCH($A22,'[1]公式予選（TT）-結果表（貼付）'!A11:$A$50,0),MATCH(公式予選結果表!B$11,'[1]公式予選（TT）-結果表（貼付）'!$1:$1,0)),"")</f>
        <v>42</v>
      </c>
      <c r="C22" s="30"/>
      <c r="D22" s="31" t="str">
        <f>IFERROR(INDEX('[1]公式予選（TT）-結果表（貼付）'!$A:$Z,MATCH($B22,'[1]公式予選（TT）-結果表（貼付）'!$B:$B,0),MATCH(公式予選結果表!D$11,'[1]公式予選（TT）-結果表（貼付）'!$1:$1,0)),"")</f>
        <v>元田 心絆</v>
      </c>
      <c r="E22" s="32" t="str">
        <f>IFERROR(INDEX('[1]公式予選（TT）-結果表（貼付）'!$A:$Z,MATCH($B22,'[1]公式予選（TT）-結果表（貼付）'!$B:$B,0),MATCH(公式予選結果表!E$11,'[1]公式予選（TT）-結果表（貼付）'!$1:$1,0)),"")</f>
        <v>TONYKART/YAMAHA</v>
      </c>
      <c r="F22" s="33"/>
      <c r="G22" s="34" t="str">
        <f>IFERROR(INDEX('[1]公式予選（TT）-結果表（貼付）'!$A:$Z,MATCH($B22,'[1]公式予選（TT）-結果表（貼付）'!$B:$B,0),MATCH(公式予選結果表!G$11,'[1]公式予選（TT）-結果表（貼付）'!$1:$1,0)),"")</f>
        <v>YH</v>
      </c>
      <c r="H22" s="35">
        <f>IF(A22="DNS","ｽﾀｰﾄ出来ず",IF(A22="DQ","失　格",IFERROR(INDEX('[1]公式予選（TT）-結果表（貼付）'!$A:$Z,MATCH($B22,'[1]公式予選（TT）-結果表（貼付）'!$B:$B,0),MATCH(公式予選結果表!H$11,'[1]公式予選（TT）-結果表（貼付）'!$1:$1,0)),"")))</f>
        <v>7.256944444444445E-4</v>
      </c>
      <c r="I22" s="36" t="str">
        <f t="shared" si="0"/>
        <v/>
      </c>
      <c r="J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J$11,'[1]公式予選（TT）-結果表（貼付）'!$1:$1,0)),""))</f>
        <v>0.48799999999999999</v>
      </c>
      <c r="K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K$11,'[1]公式予選（TT）-結果表（貼付）'!$1:$1,0)),""))</f>
        <v>0.04</v>
      </c>
      <c r="L22" s="37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6/6</v>
      </c>
      <c r="M22" s="38"/>
      <c r="N22" s="4"/>
      <c r="O22" s="4"/>
      <c r="P22" s="5" t="str">
        <f>IF(IFERROR(INDEX('[1]公式予選（TT）-結果表（貼付）'!$A:$Z,MATCH($B22,'[1]公式予選（TT）-結果表（貼付）'!$B:$B,0),MATCH(P$11,'[1]公式予選（TT）-結果表（貼付）'!$1:$1,0)),"")=0,"",IFERROR(INDEX('[1]公式予選（TT）-結果表（貼付）'!$A:$Z,MATCH($B22,'[1]公式予選（TT）-結果表（貼付）'!$B:$B,0),MATCH(P$11,'[1]公式予選（TT）-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公式予選（TT）-結果表（貼付）'!$A:$Z,MATCH($A22,'[1]公式予選（TT）-結果表（貼付）'!$A:$A,0),MATCH(S$11,'[1]公式予選（TT）-結果表（貼付）'!$1:$1,0)),"")=0,"",IFERROR(INDEX('[1]公式予選（TT）-結果表（貼付）'!$A:$Z,MATCH($A22,'[1]公式予選（TT）-結果表（貼付）'!$A:$A,0),MATCH(S$11,'[1]公式予選（TT）-結果表（貼付）'!$1:$1,0)),""))</f>
        <v/>
      </c>
      <c r="T22" s="4"/>
      <c r="U22" s="4"/>
    </row>
    <row r="23" spans="1:21" ht="12.75" customHeight="1" x14ac:dyDescent="0.15">
      <c r="A23" s="29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0">
        <f>IFERROR(INDEX('[1]公式予選（TT）-結果表（貼付）'!A12:$V$50,MATCH($A23,'[1]公式予選（TT）-結果表（貼付）'!A12:$A$50,0),MATCH(公式予選結果表!B$11,'[1]公式予選（TT）-結果表（貼付）'!$1:$1,0)),"")</f>
        <v>94</v>
      </c>
      <c r="C23" s="30"/>
      <c r="D23" s="31" t="str">
        <f>IFERROR(INDEX('[1]公式予選（TT）-結果表（貼付）'!$A:$Z,MATCH($B23,'[1]公式予選（TT）-結果表（貼付）'!$B:$B,0),MATCH(公式予選結果表!D$11,'[1]公式予選（TT）-結果表（貼付）'!$1:$1,0)),"")</f>
        <v>清永 旺佑</v>
      </c>
      <c r="E23" s="32" t="str">
        <f>IFERROR(INDEX('[1]公式予選（TT）-結果表（貼付）'!$A:$Z,MATCH($B23,'[1]公式予選（TT）-結果表（貼付）'!$B:$B,0),MATCH(公式予選結果表!E$11,'[1]公式予選（TT）-結果表（貼付）'!$1:$1,0)),"")</f>
        <v>TONY KART/YAMAHA</v>
      </c>
      <c r="F23" s="33" t="str">
        <f>IFERROR(INDEX('[1]公式予選（TT）-結果表（貼付）'!$A:$Z,MATCH($B23,'[1]公式予選（TT）-結果表（貼付）'!$B:$B,0),MATCH(公式予選結果表!F$11,'[1]公式予選（TT）-結果表（貼付）'!$1:$1,0)),"")</f>
        <v>HIGUCHI Racing Team</v>
      </c>
      <c r="G23" s="34" t="str">
        <f>IFERROR(INDEX('[1]公式予選（TT）-結果表（貼付）'!$A:$Z,MATCH($B23,'[1]公式予選（TT）-結果表（貼付）'!$B:$B,0),MATCH(公式予選結果表!G$11,'[1]公式予選（TT）-結果表（貼付）'!$1:$1,0)),"")</f>
        <v>YH</v>
      </c>
      <c r="H23" s="35">
        <f>IF(A23="DNS","ｽﾀｰﾄ出来ず",IF(A23="DQ","失　格",IFERROR(INDEX('[1]公式予選（TT）-結果表（貼付）'!$A:$Z,MATCH($B23,'[1]公式予選（TT）-結果表（貼付）'!$B:$B,0),MATCH(公式予選結果表!H$11,'[1]公式予選（TT）-結果表（貼付）'!$1:$1,0)),"")))</f>
        <v>7.2579861111111109E-4</v>
      </c>
      <c r="I23" s="36" t="str">
        <f t="shared" si="0"/>
        <v/>
      </c>
      <c r="J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J$11,'[1]公式予選（TT）-結果表（貼付）'!$1:$1,0)),""))</f>
        <v>0.497</v>
      </c>
      <c r="K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K$11,'[1]公式予選（TT）-結果表（貼付）'!$1:$1,0)),""))</f>
        <v>8.9999999999999993E-3</v>
      </c>
      <c r="L23" s="37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6/6</v>
      </c>
      <c r="M23" s="38"/>
      <c r="N23" s="4"/>
      <c r="O23" s="4"/>
      <c r="P23" s="5" t="str">
        <f>IF(IFERROR(INDEX('[1]公式予選（TT）-結果表（貼付）'!$A:$Z,MATCH($B23,'[1]公式予選（TT）-結果表（貼付）'!$B:$B,0),MATCH(P$11,'[1]公式予選（TT）-結果表（貼付）'!$1:$1,0)),"")=0,"",IFERROR(INDEX('[1]公式予選（TT）-結果表（貼付）'!$A:$Z,MATCH($B23,'[1]公式予選（TT）-結果表（貼付）'!$B:$B,0),MATCH(P$11,'[1]公式予選（TT）-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公式予選（TT）-結果表（貼付）'!$A:$Z,MATCH($A23,'[1]公式予選（TT）-結果表（貼付）'!$A:$A,0),MATCH(S$11,'[1]公式予選（TT）-結果表（貼付）'!$1:$1,0)),"")=0,"",IFERROR(INDEX('[1]公式予選（TT）-結果表（貼付）'!$A:$Z,MATCH($A23,'[1]公式予選（TT）-結果表（貼付）'!$A:$A,0),MATCH(S$11,'[1]公式予選（TT）-結果表（貼付）'!$1:$1,0)),""))</f>
        <v/>
      </c>
      <c r="T23" s="4"/>
      <c r="U23" s="4"/>
    </row>
    <row r="24" spans="1:21" ht="12.75" customHeight="1" x14ac:dyDescent="0.15">
      <c r="A24" s="29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0">
        <f>IFERROR(INDEX('[1]公式予選（TT）-結果表（貼付）'!A13:$V$50,MATCH($A24,'[1]公式予選（TT）-結果表（貼付）'!A13:$A$50,0),MATCH(公式予選結果表!B$11,'[1]公式予選（TT）-結果表（貼付）'!$1:$1,0)),"")</f>
        <v>8</v>
      </c>
      <c r="C24" s="30"/>
      <c r="D24" s="31" t="str">
        <f>IFERROR(INDEX('[1]公式予選（TT）-結果表（貼付）'!$A:$Z,MATCH($B24,'[1]公式予選（TT）-結果表（貼付）'!$B:$B,0),MATCH(公式予選結果表!D$11,'[1]公式予選（TT）-結果表（貼付）'!$1:$1,0)),"")</f>
        <v>森谷 永翔</v>
      </c>
      <c r="E24" s="32" t="str">
        <f>IFERROR(INDEX('[1]公式予選（TT）-結果表（貼付）'!$A:$Z,MATCH($B24,'[1]公式予選（TT）-結果表（貼付）'!$B:$B,0),MATCH(公式予選結果表!E$11,'[1]公式予選（TT）-結果表（貼付）'!$1:$1,0)),"")</f>
        <v>ﾊﾟﾛﾘﾝ/YAMAHA</v>
      </c>
      <c r="F24" s="33" t="str">
        <f>IFERROR(INDEX('[1]公式予選（TT）-結果表（貼付）'!$A:$Z,MATCH($B24,'[1]公式予選（TT）-結果表（貼付）'!$B:$B,0),MATCH(公式予選結果表!F$11,'[1]公式予選（TT）-結果表（貼付）'!$1:$1,0)),"")</f>
        <v>ERSwithSACCESS</v>
      </c>
      <c r="G24" s="34" t="str">
        <f>IFERROR(INDEX('[1]公式予選（TT）-結果表（貼付）'!$A:$Z,MATCH($B24,'[1]公式予選（TT）-結果表（貼付）'!$B:$B,0),MATCH(公式予選結果表!G$11,'[1]公式予選（TT）-結果表（貼付）'!$1:$1,0)),"")</f>
        <v>YH</v>
      </c>
      <c r="H24" s="35">
        <f>IF(A24="DNS","ｽﾀｰﾄ出来ず",IF(A24="DQ","失　格",IFERROR(INDEX('[1]公式予選（TT）-結果表（貼付）'!$A:$Z,MATCH($B24,'[1]公式予選（TT）-結果表（貼付）'!$B:$B,0),MATCH(公式予選結果表!H$11,'[1]公式予選（TT）-結果表（貼付）'!$1:$1,0)),"")))</f>
        <v>7.2630787037037032E-4</v>
      </c>
      <c r="I24" s="36" t="str">
        <f t="shared" si="0"/>
        <v/>
      </c>
      <c r="J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J$11,'[1]公式予選（TT）-結果表（貼付）'!$1:$1,0)),""))</f>
        <v>0.54100000000000004</v>
      </c>
      <c r="K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K$11,'[1]公式予選（TT）-結果表（貼付）'!$1:$1,0)),""))</f>
        <v>4.3999999999999997E-2</v>
      </c>
      <c r="L24" s="37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6/6</v>
      </c>
      <c r="M24" s="38"/>
      <c r="N24" s="4"/>
      <c r="O24" s="4"/>
      <c r="P24" s="5" t="str">
        <f>IF(IFERROR(INDEX('[1]公式予選（TT）-結果表（貼付）'!$A:$Z,MATCH($B24,'[1]公式予選（TT）-結果表（貼付）'!$B:$B,0),MATCH(P$11,'[1]公式予選（TT）-結果表（貼付）'!$1:$1,0)),"")=0,"",IFERROR(INDEX('[1]公式予選（TT）-結果表（貼付）'!$A:$Z,MATCH($B24,'[1]公式予選（TT）-結果表（貼付）'!$B:$B,0),MATCH(P$11,'[1]公式予選（TT）-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公式予選（TT）-結果表（貼付）'!$A:$Z,MATCH($A24,'[1]公式予選（TT）-結果表（貼付）'!$A:$A,0),MATCH(S$11,'[1]公式予選（TT）-結果表（貼付）'!$1:$1,0)),"")=0,"",IFERROR(INDEX('[1]公式予選（TT）-結果表（貼付）'!$A:$Z,MATCH($A24,'[1]公式予選（TT）-結果表（貼付）'!$A:$A,0),MATCH(S$11,'[1]公式予選（TT）-結果表（貼付）'!$1:$1,0)),""))</f>
        <v/>
      </c>
      <c r="T24" s="4"/>
      <c r="U24" s="4"/>
    </row>
    <row r="25" spans="1:21" ht="12.75" customHeight="1" x14ac:dyDescent="0.15">
      <c r="A25" s="29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0">
        <f>IFERROR(INDEX('[1]公式予選（TT）-結果表（貼付）'!A14:$V$50,MATCH($A25,'[1]公式予選（TT）-結果表（貼付）'!A14:$A$50,0),MATCH(公式予選結果表!B$11,'[1]公式予選（TT）-結果表（貼付）'!$1:$1,0)),"")</f>
        <v>64</v>
      </c>
      <c r="C25" s="30"/>
      <c r="D25" s="31" t="str">
        <f>IFERROR(INDEX('[1]公式予選（TT）-結果表（貼付）'!$A:$Z,MATCH($B25,'[1]公式予選（TT）-結果表（貼付）'!$B:$B,0),MATCH(公式予選結果表!D$11,'[1]公式予選（TT）-結果表（貼付）'!$1:$1,0)),"")</f>
        <v>中野 貴介</v>
      </c>
      <c r="E25" s="32" t="str">
        <f>IFERROR(INDEX('[1]公式予選（TT）-結果表（貼付）'!$A:$Z,MATCH($B25,'[1]公式予選（TT）-結果表（貼付）'!$B:$B,0),MATCH(公式予選結果表!E$11,'[1]公式予選（TT）-結果表（貼付）'!$1:$1,0)),"")</f>
        <v>PAROLIN/YAMAHA</v>
      </c>
      <c r="F25" s="33" t="str">
        <f>IFERROR(INDEX('[1]公式予選（TT）-結果表（貼付）'!$A:$Z,MATCH($B25,'[1]公式予選（TT）-結果表（貼付）'!$B:$B,0),MATCH(公式予選結果表!F$11,'[1]公式予選（TT）-結果表（貼付）'!$1:$1,0)),"")</f>
        <v>HIGUCHI Racing Team</v>
      </c>
      <c r="G25" s="34" t="str">
        <f>IFERROR(INDEX('[1]公式予選（TT）-結果表（貼付）'!$A:$Z,MATCH($B25,'[1]公式予選（TT）-結果表（貼付）'!$B:$B,0),MATCH(公式予選結果表!G$11,'[1]公式予選（TT）-結果表（貼付）'!$1:$1,0)),"")</f>
        <v>YH</v>
      </c>
      <c r="H25" s="35">
        <f>IF(A25="DNS","ｽﾀｰﾄ出来ず",IF(A25="DQ","失　格",IFERROR(INDEX('[1]公式予選（TT）-結果表（貼付）'!$A:$Z,MATCH($B25,'[1]公式予選（TT）-結果表（貼付）'!$B:$B,0),MATCH(公式予選結果表!H$11,'[1]公式予選（TT）-結果表（貼付）'!$1:$1,0)),"")))</f>
        <v>7.2635416666666671E-4</v>
      </c>
      <c r="I25" s="36" t="str">
        <f t="shared" si="0"/>
        <v/>
      </c>
      <c r="J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J$11,'[1]公式予選（TT）-結果表（貼付）'!$1:$1,0)),""))</f>
        <v>0.54500000000000004</v>
      </c>
      <c r="K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K$11,'[1]公式予選（TT）-結果表（貼付）'!$1:$1,0)),""))</f>
        <v>4.0000000000000001E-3</v>
      </c>
      <c r="L25" s="37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6/6</v>
      </c>
      <c r="M25" s="38"/>
      <c r="N25" s="4"/>
      <c r="O25" s="4"/>
      <c r="P25" s="5" t="str">
        <f>IF(IFERROR(INDEX('[1]公式予選（TT）-結果表（貼付）'!$A:$Z,MATCH($B25,'[1]公式予選（TT）-結果表（貼付）'!$B:$B,0),MATCH(P$11,'[1]公式予選（TT）-結果表（貼付）'!$1:$1,0)),"")=0,"",IFERROR(INDEX('[1]公式予選（TT）-結果表（貼付）'!$A:$Z,MATCH($B25,'[1]公式予選（TT）-結果表（貼付）'!$B:$B,0),MATCH(P$11,'[1]公式予選（TT）-結果表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公式予選（TT）-結果表（貼付）'!$A:$Z,MATCH($A25,'[1]公式予選（TT）-結果表（貼付）'!$A:$A,0),MATCH(S$11,'[1]公式予選（TT）-結果表（貼付）'!$1:$1,0)),"")=0,"",IFERROR(INDEX('[1]公式予選（TT）-結果表（貼付）'!$A:$Z,MATCH($A25,'[1]公式予選（TT）-結果表（貼付）'!$A:$A,0),MATCH(S$11,'[1]公式予選（TT）-結果表（貼付）'!$1:$1,0)),""))</f>
        <v/>
      </c>
      <c r="T25" s="4"/>
      <c r="U25" s="4"/>
    </row>
    <row r="26" spans="1:21" ht="12.75" customHeight="1" x14ac:dyDescent="0.15">
      <c r="A26" s="29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0">
        <f>IFERROR(INDEX('[1]公式予選（TT）-結果表（貼付）'!A15:$V$50,MATCH($A26,'[1]公式予選（TT）-結果表（貼付）'!A15:$A$50,0),MATCH(公式予選結果表!B$11,'[1]公式予選（TT）-結果表（貼付）'!$1:$1,0)),"")</f>
        <v>55</v>
      </c>
      <c r="C26" s="30"/>
      <c r="D26" s="31" t="str">
        <f>IFERROR(INDEX('[1]公式予選（TT）-結果表（貼付）'!$A:$Z,MATCH($B26,'[1]公式予選（TT）-結果表（貼付）'!$B:$B,0),MATCH(公式予選結果表!D$11,'[1]公式予選（TT）-結果表（貼付）'!$1:$1,0)),"")</f>
        <v>石部 旺介</v>
      </c>
      <c r="E26" s="32" t="str">
        <f>IFERROR(INDEX('[1]公式予選（TT）-結果表（貼付）'!$A:$Z,MATCH($B26,'[1]公式予選（TT）-結果表（貼付）'!$B:$B,0),MATCH(公式予選結果表!E$11,'[1]公式予選（TT）-結果表（貼付）'!$1:$1,0)),"")</f>
        <v>birelART/YAMAHA</v>
      </c>
      <c r="F26" s="33" t="str">
        <f>IFERROR(INDEX('[1]公式予選（TT）-結果表（貼付）'!$A:$Z,MATCH($B26,'[1]公式予選（TT）-結果表（貼付）'!$B:$B,0),MATCH(公式予選結果表!F$11,'[1]公式予選（TT）-結果表（貼付）'!$1:$1,0)),"")</f>
        <v>ERS with SACCESS</v>
      </c>
      <c r="G26" s="34" t="str">
        <f>IFERROR(INDEX('[1]公式予選（TT）-結果表（貼付）'!$A:$Z,MATCH($B26,'[1]公式予選（TT）-結果表（貼付）'!$B:$B,0),MATCH(公式予選結果表!G$11,'[1]公式予選（TT）-結果表（貼付）'!$1:$1,0)),"")</f>
        <v>YH</v>
      </c>
      <c r="H26" s="35">
        <f>IF(A26="DNS","ｽﾀｰﾄ出来ず",IF(A26="DQ","失　格",IFERROR(INDEX('[1]公式予選（TT）-結果表（貼付）'!$A:$Z,MATCH($B26,'[1]公式予選（TT）-結果表（貼付）'!$B:$B,0),MATCH(公式予選結果表!H$11,'[1]公式予選（TT）-結果表（貼付）'!$1:$1,0)),"")))</f>
        <v>7.2724537037037029E-4</v>
      </c>
      <c r="I26" s="36" t="str">
        <f t="shared" si="0"/>
        <v/>
      </c>
      <c r="J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J$11,'[1]公式予選（TT）-結果表（貼付）'!$1:$1,0)),""))</f>
        <v>0.622</v>
      </c>
      <c r="K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K$11,'[1]公式予選（TT）-結果表（貼付）'!$1:$1,0)),""))</f>
        <v>7.6999999999999999E-2</v>
      </c>
      <c r="L26" s="37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6/6</v>
      </c>
      <c r="M26" s="38"/>
      <c r="N26" s="4"/>
      <c r="O26" s="4"/>
      <c r="P26" s="5" t="str">
        <f>IF(IFERROR(INDEX('[1]公式予選（TT）-結果表（貼付）'!$A:$Z,MATCH($B26,'[1]公式予選（TT）-結果表（貼付）'!$B:$B,0),MATCH(P$11,'[1]公式予選（TT）-結果表（貼付）'!$1:$1,0)),"")=0,"",IFERROR(INDEX('[1]公式予選（TT）-結果表（貼付）'!$A:$Z,MATCH($B26,'[1]公式予選（TT）-結果表（貼付）'!$B:$B,0),MATCH(P$11,'[1]公式予選（TT）-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公式予選（TT）-結果表（貼付）'!$A:$Z,MATCH($A26,'[1]公式予選（TT）-結果表（貼付）'!$A:$A,0),MATCH(S$11,'[1]公式予選（TT）-結果表（貼付）'!$1:$1,0)),"")=0,"",IFERROR(INDEX('[1]公式予選（TT）-結果表（貼付）'!$A:$Z,MATCH($A26,'[1]公式予選（TT）-結果表（貼付）'!$A:$A,0),MATCH(S$11,'[1]公式予選（TT）-結果表（貼付）'!$1:$1,0)),""))</f>
        <v/>
      </c>
      <c r="T26" s="4"/>
      <c r="U26" s="4"/>
    </row>
    <row r="27" spans="1:21" ht="12.75" customHeight="1" x14ac:dyDescent="0.15">
      <c r="A27" s="29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0">
        <f>IFERROR(INDEX('[1]公式予選（TT）-結果表（貼付）'!A16:$V$50,MATCH($A27,'[1]公式予選（TT）-結果表（貼付）'!A16:$A$50,0),MATCH(公式予選結果表!B$11,'[1]公式予選（TT）-結果表（貼付）'!$1:$1,0)),"")</f>
        <v>17</v>
      </c>
      <c r="C27" s="30"/>
      <c r="D27" s="31" t="str">
        <f>IFERROR(INDEX('[1]公式予選（TT）-結果表（貼付）'!$A:$Z,MATCH($B27,'[1]公式予選（TT）-結果表（貼付）'!$B:$B,0),MATCH(公式予選結果表!D$11,'[1]公式予選（TT）-結果表（貼付）'!$1:$1,0)),"")</f>
        <v>島津 舞央</v>
      </c>
      <c r="E27" s="32" t="str">
        <f>IFERROR(INDEX('[1]公式予選（TT）-結果表（貼付）'!$A:$Z,MATCH($B27,'[1]公式予選（TT）-結果表（貼付）'!$B:$B,0),MATCH(公式予選結果表!E$11,'[1]公式予選（TT）-結果表（貼付）'!$1:$1,0)),"")</f>
        <v>FALCON/YAMAHA</v>
      </c>
      <c r="F27" s="33" t="str">
        <f>IFERROR(INDEX('[1]公式予選（TT）-結果表（貼付）'!$A:$Z,MATCH($B27,'[1]公式予選（TT）-結果表（貼付）'!$B:$B,0),MATCH(公式予選結果表!F$11,'[1]公式予選（TT）-結果表（貼付）'!$1:$1,0)),"")</f>
        <v>ぴぃたぁぱん</v>
      </c>
      <c r="G27" s="34" t="str">
        <f>IFERROR(INDEX('[1]公式予選（TT）-結果表（貼付）'!$A:$Z,MATCH($B27,'[1]公式予選（TT）-結果表（貼付）'!$B:$B,0),MATCH(公式予選結果表!G$11,'[1]公式予選（TT）-結果表（貼付）'!$1:$1,0)),"")</f>
        <v>YH</v>
      </c>
      <c r="H27" s="35">
        <f>IF(A27="DNS","ｽﾀｰﾄ出来ず",IF(A27="DQ","失　格",IFERROR(INDEX('[1]公式予選（TT）-結果表（貼付）'!$A:$Z,MATCH($B27,'[1]公式予選（TT）-結果表（貼付）'!$B:$B,0),MATCH(公式予選結果表!H$11,'[1]公式予選（TT）-結果表（貼付）'!$1:$1,0)),"")))</f>
        <v>7.277199074074074E-4</v>
      </c>
      <c r="I27" s="36" t="str">
        <f t="shared" si="0"/>
        <v/>
      </c>
      <c r="J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J$11,'[1]公式予選（TT）-結果表（貼付）'!$1:$1,0)),""))</f>
        <v>0.66300000000000003</v>
      </c>
      <c r="K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K$11,'[1]公式予選（TT）-結果表（貼付）'!$1:$1,0)),""))</f>
        <v>4.1000000000000002E-2</v>
      </c>
      <c r="L27" s="37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5/6</v>
      </c>
      <c r="M27" s="38"/>
      <c r="N27" s="4"/>
      <c r="O27" s="4"/>
      <c r="P27" s="5" t="str">
        <f>IF(IFERROR(INDEX('[1]公式予選（TT）-結果表（貼付）'!$A:$Z,MATCH($B27,'[1]公式予選（TT）-結果表（貼付）'!$B:$B,0),MATCH(P$11,'[1]公式予選（TT）-結果表（貼付）'!$1:$1,0)),"")=0,"",IFERROR(INDEX('[1]公式予選（TT）-結果表（貼付）'!$A:$Z,MATCH($B27,'[1]公式予選（TT）-結果表（貼付）'!$B:$B,0),MATCH(P$11,'[1]公式予選（TT）-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公式予選（TT）-結果表（貼付）'!$A:$Z,MATCH($A27,'[1]公式予選（TT）-結果表（貼付）'!$A:$A,0),MATCH(S$11,'[1]公式予選（TT）-結果表（貼付）'!$1:$1,0)),"")=0,"",IFERROR(INDEX('[1]公式予選（TT）-結果表（貼付）'!$A:$Z,MATCH($A27,'[1]公式予選（TT）-結果表（貼付）'!$A:$A,0),MATCH(S$11,'[1]公式予選（TT）-結果表（貼付）'!$1:$1,0)),""))</f>
        <v/>
      </c>
      <c r="T27" s="4"/>
      <c r="U27" s="4"/>
    </row>
    <row r="28" spans="1:21" ht="12.75" customHeight="1" x14ac:dyDescent="0.15">
      <c r="A28" s="29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0">
        <f>IFERROR(INDEX('[1]公式予選（TT）-結果表（貼付）'!A17:$V$50,MATCH($A28,'[1]公式予選（TT）-結果表（貼付）'!A17:$A$50,0),MATCH(公式予選結果表!B$11,'[1]公式予選（TT）-結果表（貼付）'!$1:$1,0)),"")</f>
        <v>27</v>
      </c>
      <c r="C28" s="30"/>
      <c r="D28" s="31" t="str">
        <f>IFERROR(INDEX('[1]公式予選（TT）-結果表（貼付）'!$A:$Z,MATCH($B28,'[1]公式予選（TT）-結果表（貼付）'!$B:$B,0),MATCH(公式予選結果表!D$11,'[1]公式予選（TT）-結果表（貼付）'!$1:$1,0)),"")</f>
        <v>三好 天水</v>
      </c>
      <c r="E28" s="32" t="str">
        <f>IFERROR(INDEX('[1]公式予選（TT）-結果表（貼付）'!$A:$Z,MATCH($B28,'[1]公式予選（TT）-結果表（貼付）'!$B:$B,0),MATCH(公式予選結果表!E$11,'[1]公式予選（TT）-結果表（貼付）'!$1:$1,0)),"")</f>
        <v>KOSMIC/YAMAHA</v>
      </c>
      <c r="F28" s="33" t="str">
        <f>IFERROR(INDEX('[1]公式予選（TT）-結果表（貼付）'!$A:$Z,MATCH($B28,'[1]公式予選（TT）-結果表（貼付）'!$B:$B,0),MATCH(公式予選結果表!F$11,'[1]公式予選（TT）-結果表（貼付）'!$1:$1,0)),"")</f>
        <v>ﾊﾗﾀﾞｶｰﾄｸﾗﾌﾞ</v>
      </c>
      <c r="G28" s="34" t="str">
        <f>IFERROR(INDEX('[1]公式予選（TT）-結果表（貼付）'!$A:$Z,MATCH($B28,'[1]公式予選（TT）-結果表（貼付）'!$B:$B,0),MATCH(公式予選結果表!G$11,'[1]公式予選（TT）-結果表（貼付）'!$1:$1,0)),"")</f>
        <v>YH</v>
      </c>
      <c r="H28" s="35">
        <f>IF(A28="DNS","ｽﾀｰﾄ出来ず",IF(A28="DQ","失　格",IFERROR(INDEX('[1]公式予選（TT）-結果表（貼付）'!$A:$Z,MATCH($B28,'[1]公式予選（TT）-結果表（貼付）'!$B:$B,0),MATCH(公式予選結果表!H$11,'[1]公式予選（TT）-結果表（貼付）'!$1:$1,0)),"")))</f>
        <v>7.2774305555555559E-4</v>
      </c>
      <c r="I28" s="36" t="str">
        <f t="shared" si="0"/>
        <v/>
      </c>
      <c r="J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J$11,'[1]公式予選（TT）-結果表（貼付）'!$1:$1,0)),""))</f>
        <v>0.66500000000000004</v>
      </c>
      <c r="K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K$11,'[1]公式予選（TT）-結果表（貼付）'!$1:$1,0)),""))</f>
        <v>2E-3</v>
      </c>
      <c r="L28" s="37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6/6</v>
      </c>
      <c r="M28" s="38"/>
      <c r="N28" s="4"/>
      <c r="O28" s="4"/>
      <c r="P28" s="5" t="str">
        <f>IF(IFERROR(INDEX('[1]公式予選（TT）-結果表（貼付）'!$A:$Z,MATCH($B28,'[1]公式予選（TT）-結果表（貼付）'!$B:$B,0),MATCH(P$11,'[1]公式予選（TT）-結果表（貼付）'!$1:$1,0)),"")=0,"",IFERROR(INDEX('[1]公式予選（TT）-結果表（貼付）'!$A:$Z,MATCH($B28,'[1]公式予選（TT）-結果表（貼付）'!$B:$B,0),MATCH(P$11,'[1]公式予選（TT）-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公式予選（TT）-結果表（貼付）'!$A:$Z,MATCH($A28,'[1]公式予選（TT）-結果表（貼付）'!$A:$A,0),MATCH(S$11,'[1]公式予選（TT）-結果表（貼付）'!$1:$1,0)),"")=0,"",IFERROR(INDEX('[1]公式予選（TT）-結果表（貼付）'!$A:$Z,MATCH($A28,'[1]公式予選（TT）-結果表（貼付）'!$A:$A,0),MATCH(S$11,'[1]公式予選（TT）-結果表（貼付）'!$1:$1,0)),""))</f>
        <v/>
      </c>
      <c r="T28" s="4"/>
      <c r="U28" s="4"/>
    </row>
    <row r="29" spans="1:21" ht="12.75" customHeight="1" x14ac:dyDescent="0.15">
      <c r="A29" s="29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0">
        <f>IFERROR(INDEX('[1]公式予選（TT）-結果表（貼付）'!A18:$V$50,MATCH($A29,'[1]公式予選（TT）-結果表（貼付）'!A18:$A$50,0),MATCH(公式予選結果表!B$11,'[1]公式予選（TT）-結果表（貼付）'!$1:$1,0)),"")</f>
        <v>63</v>
      </c>
      <c r="C29" s="30"/>
      <c r="D29" s="31" t="str">
        <f>IFERROR(INDEX('[1]公式予選（TT）-結果表（貼付）'!$A:$Z,MATCH($B29,'[1]公式予選（TT）-結果表（貼付）'!$B:$B,0),MATCH(公式予選結果表!D$11,'[1]公式予選（TT）-結果表（貼付）'!$1:$1,0)),"")</f>
        <v>高木 彪乃介</v>
      </c>
      <c r="E29" s="32" t="str">
        <f>IFERROR(INDEX('[1]公式予選（TT）-結果表（貼付）'!$A:$Z,MATCH($B29,'[1]公式予選（TT）-結果表（貼付）'!$B:$B,0),MATCH(公式予選結果表!E$11,'[1]公式予選（TT）-結果表（貼付）'!$1:$1,0)),"")</f>
        <v>ﾊﾟﾛﾘﾝ/YAMAHA</v>
      </c>
      <c r="F29" s="33" t="str">
        <f>IFERROR(INDEX('[1]公式予選（TT）-結果表（貼付）'!$A:$Z,MATCH($B29,'[1]公式予選（TT）-結果表（貼付）'!$B:$B,0),MATCH(公式予選結果表!F$11,'[1]公式予選（TT）-結果表（貼付）'!$1:$1,0)),"")</f>
        <v>ATEAM Buzz Motorsport</v>
      </c>
      <c r="G29" s="34" t="str">
        <f>IFERROR(INDEX('[1]公式予選（TT）-結果表（貼付）'!$A:$Z,MATCH($B29,'[1]公式予選（TT）-結果表（貼付）'!$B:$B,0),MATCH(公式予選結果表!G$11,'[1]公式予選（TT）-結果表（貼付）'!$1:$1,0)),"")</f>
        <v>YH</v>
      </c>
      <c r="H29" s="35">
        <f>IF(A29="DNS","ｽﾀｰﾄ出来ず",IF(A29="DQ","失　格",IFERROR(INDEX('[1]公式予選（TT）-結果表（貼付）'!$A:$Z,MATCH($B29,'[1]公式予選（TT）-結果表（貼付）'!$B:$B,0),MATCH(公式予選結果表!H$11,'[1]公式予選（TT）-結果表（貼付）'!$1:$1,0)),"")))</f>
        <v>7.2850694444444449E-4</v>
      </c>
      <c r="I29" s="36" t="str">
        <f t="shared" si="0"/>
        <v/>
      </c>
      <c r="J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J$11,'[1]公式予選（TT）-結果表（貼付）'!$1:$1,0)),""))</f>
        <v>0.73099999999999998</v>
      </c>
      <c r="K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K$11,'[1]公式予選（TT）-結果表（貼付）'!$1:$1,0)),""))</f>
        <v>6.6000000000000003E-2</v>
      </c>
      <c r="L29" s="37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6/6</v>
      </c>
      <c r="M29" s="38"/>
      <c r="N29" s="4"/>
      <c r="O29" s="4"/>
      <c r="P29" s="5" t="str">
        <f>IF(IFERROR(INDEX('[1]公式予選（TT）-結果表（貼付）'!$A:$Z,MATCH($B29,'[1]公式予選（TT）-結果表（貼付）'!$B:$B,0),MATCH(P$11,'[1]公式予選（TT）-結果表（貼付）'!$1:$1,0)),"")=0,"",IFERROR(INDEX('[1]公式予選（TT）-結果表（貼付）'!$A:$Z,MATCH($B29,'[1]公式予選（TT）-結果表（貼付）'!$B:$B,0),MATCH(P$11,'[1]公式予選（TT）-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公式予選（TT）-結果表（貼付）'!$A:$Z,MATCH($A29,'[1]公式予選（TT）-結果表（貼付）'!$A:$A,0),MATCH(S$11,'[1]公式予選（TT）-結果表（貼付）'!$1:$1,0)),"")=0,"",IFERROR(INDEX('[1]公式予選（TT）-結果表（貼付）'!$A:$Z,MATCH($A29,'[1]公式予選（TT）-結果表（貼付）'!$A:$A,0),MATCH(S$11,'[1]公式予選（TT）-結果表（貼付）'!$1:$1,0)),""))</f>
        <v/>
      </c>
      <c r="T29" s="4"/>
      <c r="U29" s="4"/>
    </row>
    <row r="30" spans="1:21" ht="12.75" customHeight="1" x14ac:dyDescent="0.15">
      <c r="A30" s="29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0">
        <f>IFERROR(INDEX('[1]公式予選（TT）-結果表（貼付）'!A19:$V$50,MATCH($A30,'[1]公式予選（TT）-結果表（貼付）'!A19:$A$50,0),MATCH(公式予選結果表!B$11,'[1]公式予選（TT）-結果表（貼付）'!$1:$1,0)),"")</f>
        <v>23</v>
      </c>
      <c r="C30" s="30"/>
      <c r="D30" s="31" t="str">
        <f>IFERROR(INDEX('[1]公式予選（TT）-結果表（貼付）'!$A:$Z,MATCH($B30,'[1]公式予選（TT）-結果表（貼付）'!$B:$B,0),MATCH(公式予選結果表!D$11,'[1]公式予選（TT）-結果表（貼付）'!$1:$1,0)),"")</f>
        <v>柴崎 尊</v>
      </c>
      <c r="E30" s="32" t="str">
        <f>IFERROR(INDEX('[1]公式予選（TT）-結果表（貼付）'!$A:$Z,MATCH($B30,'[1]公式予選（TT）-結果表（貼付）'!$B:$B,0),MATCH(公式予選結果表!E$11,'[1]公式予選（TT）-結果表（貼付）'!$1:$1,0)),"")</f>
        <v>ﾊﾟﾛﾘﾝ/YAMAHA</v>
      </c>
      <c r="F30" s="33" t="str">
        <f>IFERROR(INDEX('[1]公式予選（TT）-結果表（貼付）'!$A:$Z,MATCH($B30,'[1]公式予選（TT）-結果表（貼付）'!$B:$B,0),MATCH(公式予選結果表!F$11,'[1]公式予選（TT）-結果表（貼付）'!$1:$1,0)),"")</f>
        <v>HRS JAPAN</v>
      </c>
      <c r="G30" s="34" t="str">
        <f>IFERROR(INDEX('[1]公式予選（TT）-結果表（貼付）'!$A:$Z,MATCH($B30,'[1]公式予選（TT）-結果表（貼付）'!$B:$B,0),MATCH(公式予選結果表!G$11,'[1]公式予選（TT）-結果表（貼付）'!$1:$1,0)),"")</f>
        <v>YH</v>
      </c>
      <c r="H30" s="35">
        <f>IF(A30="DNS","ｽﾀｰﾄ出来ず",IF(A30="DQ","失　格",IFERROR(INDEX('[1]公式予選（TT）-結果表（貼付）'!$A:$Z,MATCH($B30,'[1]公式予選（TT）-結果表（貼付）'!$B:$B,0),MATCH(公式予選結果表!H$11,'[1]公式予選（TT）-結果表（貼付）'!$1:$1,0)),"")))</f>
        <v>7.2884259259259267E-4</v>
      </c>
      <c r="I30" s="36" t="str">
        <f t="shared" si="0"/>
        <v/>
      </c>
      <c r="J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J$11,'[1]公式予選（TT）-結果表（貼付）'!$1:$1,0)),""))</f>
        <v>0.76</v>
      </c>
      <c r="K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K$11,'[1]公式予選（TT）-結果表（貼付）'!$1:$1,0)),""))</f>
        <v>2.9000000000000001E-2</v>
      </c>
      <c r="L30" s="37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6/6</v>
      </c>
      <c r="M30" s="38"/>
      <c r="N30" s="4"/>
      <c r="O30" s="4"/>
      <c r="P30" s="5" t="str">
        <f>IF(IFERROR(INDEX('[1]公式予選（TT）-結果表（貼付）'!$A:$Z,MATCH($B30,'[1]公式予選（TT）-結果表（貼付）'!$B:$B,0),MATCH(P$11,'[1]公式予選（TT）-結果表（貼付）'!$1:$1,0)),"")=0,"",IFERROR(INDEX('[1]公式予選（TT）-結果表（貼付）'!$A:$Z,MATCH($B30,'[1]公式予選（TT）-結果表（貼付）'!$B:$B,0),MATCH(P$11,'[1]公式予選（TT）-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公式予選（TT）-結果表（貼付）'!$A:$Z,MATCH($A30,'[1]公式予選（TT）-結果表（貼付）'!$A:$A,0),MATCH(S$11,'[1]公式予選（TT）-結果表（貼付）'!$1:$1,0)),"")=0,"",IFERROR(INDEX('[1]公式予選（TT）-結果表（貼付）'!$A:$Z,MATCH($A30,'[1]公式予選（TT）-結果表（貼付）'!$A:$A,0),MATCH(S$11,'[1]公式予選（TT）-結果表（貼付）'!$1:$1,0)),""))</f>
        <v/>
      </c>
      <c r="T30" s="4"/>
      <c r="U30" s="4"/>
    </row>
    <row r="31" spans="1:21" ht="12.75" customHeight="1" x14ac:dyDescent="0.15">
      <c r="A31" s="29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0">
        <f>IFERROR(INDEX('[1]公式予選（TT）-結果表（貼付）'!A20:$V$50,MATCH($A31,'[1]公式予選（TT）-結果表（貼付）'!A20:$A$50,0),MATCH(公式予選結果表!B$11,'[1]公式予選（TT）-結果表（貼付）'!$1:$1,0)),"")</f>
        <v>25</v>
      </c>
      <c r="C31" s="30"/>
      <c r="D31" s="31" t="str">
        <f>IFERROR(INDEX('[1]公式予選（TT）-結果表（貼付）'!$A:$Z,MATCH($B31,'[1]公式予選（TT）-結果表（貼付）'!$B:$B,0),MATCH(公式予選結果表!D$11,'[1]公式予選（TT）-結果表（貼付）'!$1:$1,0)),"")</f>
        <v>寺西 俊稀</v>
      </c>
      <c r="E31" s="32" t="str">
        <f>IFERROR(INDEX('[1]公式予選（TT）-結果表（貼付）'!$A:$Z,MATCH($B31,'[1]公式予選（TT）-結果表（貼付）'!$B:$B,0),MATCH(公式予選結果表!E$11,'[1]公式予選（TT）-結果表（貼付）'!$1:$1,0)),"")</f>
        <v>ﾊﾟﾛﾘﾝ/YAMAHA</v>
      </c>
      <c r="F31" s="33" t="str">
        <f>IFERROR(INDEX('[1]公式予選（TT）-結果表（貼付）'!$A:$Z,MATCH($B31,'[1]公式予選（TT）-結果表（貼付）'!$B:$B,0),MATCH(公式予選結果表!F$11,'[1]公式予選（TT）-結果表（貼付）'!$1:$1,0)),"")</f>
        <v>ONEPOINT</v>
      </c>
      <c r="G31" s="34" t="str">
        <f>IFERROR(INDEX('[1]公式予選（TT）-結果表（貼付）'!$A:$Z,MATCH($B31,'[1]公式予選（TT）-結果表（貼付）'!$B:$B,0),MATCH(公式予選結果表!G$11,'[1]公式予選（TT）-結果表（貼付）'!$1:$1,0)),"")</f>
        <v>YH</v>
      </c>
      <c r="H31" s="35">
        <f>IF(A31="DNS","ｽﾀｰﾄ出来ず",IF(A31="DQ","失　格",IFERROR(INDEX('[1]公式予選（TT）-結果表（貼付）'!$A:$Z,MATCH($B31,'[1]公式予選（TT）-結果表（貼付）'!$B:$B,0),MATCH(公式予選結果表!H$11,'[1]公式予選（TT）-結果表（貼付）'!$1:$1,0)),"")))</f>
        <v>7.2900462962962969E-4</v>
      </c>
      <c r="I31" s="36" t="str">
        <f t="shared" si="0"/>
        <v/>
      </c>
      <c r="J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J$11,'[1]公式予選（TT）-結果表（貼付）'!$1:$1,0)),""))</f>
        <v>0.77400000000000002</v>
      </c>
      <c r="K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K$11,'[1]公式予選（TT）-結果表（貼付）'!$1:$1,0)),""))</f>
        <v>1.4E-2</v>
      </c>
      <c r="L31" s="37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6/6</v>
      </c>
      <c r="M31" s="38"/>
      <c r="N31" s="4"/>
      <c r="O31" s="4"/>
      <c r="P31" s="5" t="str">
        <f>IF(IFERROR(INDEX('[1]公式予選（TT）-結果表（貼付）'!$A:$Z,MATCH($B31,'[1]公式予選（TT）-結果表（貼付）'!$B:$B,0),MATCH(P$11,'[1]公式予選（TT）-結果表（貼付）'!$1:$1,0)),"")=0,"",IFERROR(INDEX('[1]公式予選（TT）-結果表（貼付）'!$A:$Z,MATCH($B31,'[1]公式予選（TT）-結果表（貼付）'!$B:$B,0),MATCH(P$11,'[1]公式予選（TT）-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公式予選（TT）-結果表（貼付）'!$A:$Z,MATCH($A31,'[1]公式予選（TT）-結果表（貼付）'!$A:$A,0),MATCH(S$11,'[1]公式予選（TT）-結果表（貼付）'!$1:$1,0)),"")=0,"",IFERROR(INDEX('[1]公式予選（TT）-結果表（貼付）'!$A:$Z,MATCH($A31,'[1]公式予選（TT）-結果表（貼付）'!$A:$A,0),MATCH(S$11,'[1]公式予選（TT）-結果表（貼付）'!$1:$1,0)),""))</f>
        <v/>
      </c>
      <c r="T31" s="4"/>
      <c r="U31" s="4"/>
    </row>
    <row r="32" spans="1:21" ht="12.75" customHeight="1" x14ac:dyDescent="0.15">
      <c r="A32" s="29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>20</v>
      </c>
      <c r="B32" s="30">
        <f>IFERROR(INDEX('[1]公式予選（TT）-結果表（貼付）'!A21:$V$50,MATCH($A32,'[1]公式予選（TT）-結果表（貼付）'!A21:$A$50,0),MATCH(公式予選結果表!B$11,'[1]公式予選（TT）-結果表（貼付）'!$1:$1,0)),"")</f>
        <v>26</v>
      </c>
      <c r="C32" s="30"/>
      <c r="D32" s="31" t="str">
        <f>IFERROR(INDEX('[1]公式予選（TT）-結果表（貼付）'!$A:$Z,MATCH($B32,'[1]公式予選（TT）-結果表（貼付）'!$B:$B,0),MATCH(公式予選結果表!D$11,'[1]公式予選（TT）-結果表（貼付）'!$1:$1,0)),"")</f>
        <v>林 龍輝</v>
      </c>
      <c r="E32" s="32" t="str">
        <f>IFERROR(INDEX('[1]公式予選（TT）-結果表（貼付）'!$A:$Z,MATCH($B32,'[1]公式予選（TT）-結果表（貼付）'!$B:$B,0),MATCH(公式予選結果表!E$11,'[1]公式予選（TT）-結果表（貼付）'!$1:$1,0)),"")</f>
        <v>EXPRIT/YAMAHA</v>
      </c>
      <c r="F32" s="33" t="str">
        <f>IFERROR(INDEX('[1]公式予選（TT）-結果表（貼付）'!$A:$Z,MATCH($B32,'[1]公式予選（TT）-結果表（貼付）'!$B:$B,0),MATCH(公式予選結果表!F$11,'[1]公式予選（TT）-結果表（貼付）'!$1:$1,0)),"")</f>
        <v>ﾊﾗﾀﾞｶｰﾄｸﾗﾌﾞ</v>
      </c>
      <c r="G32" s="34" t="str">
        <f>IFERROR(INDEX('[1]公式予選（TT）-結果表（貼付）'!$A:$Z,MATCH($B32,'[1]公式予選（TT）-結果表（貼付）'!$B:$B,0),MATCH(公式予選結果表!G$11,'[1]公式予選（TT）-結果表（貼付）'!$1:$1,0)),"")</f>
        <v>YH</v>
      </c>
      <c r="H32" s="35">
        <f>IF(A32="DNS","ｽﾀｰﾄ出来ず",IF(A32="DQ","失　格",IFERROR(INDEX('[1]公式予選（TT）-結果表（貼付）'!$A:$Z,MATCH($B32,'[1]公式予選（TT）-結果表（貼付）'!$B:$B,0),MATCH(公式予選結果表!H$11,'[1]公式予選（TT）-結果表（貼付）'!$1:$1,0)),"")))</f>
        <v>7.306944444444444E-4</v>
      </c>
      <c r="I32" s="36" t="str">
        <f t="shared" si="0"/>
        <v/>
      </c>
      <c r="J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J$11,'[1]公式予選（TT）-結果表（貼付）'!$1:$1,0)),""))</f>
        <v>0.92</v>
      </c>
      <c r="K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K$11,'[1]公式予選（TT）-結果表（貼付）'!$1:$1,0)),""))</f>
        <v>0.14599999999999999</v>
      </c>
      <c r="L32" s="37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>6/6</v>
      </c>
      <c r="M32" s="38"/>
      <c r="N32" s="4"/>
      <c r="O32" s="4"/>
      <c r="P32" s="5" t="str">
        <f>IF(IFERROR(INDEX('[1]公式予選（TT）-結果表（貼付）'!$A:$Z,MATCH($B32,'[1]公式予選（TT）-結果表（貼付）'!$B:$B,0),MATCH(P$11,'[1]公式予選（TT）-結果表（貼付）'!$1:$1,0)),"")=0,"",IFERROR(INDEX('[1]公式予選（TT）-結果表（貼付）'!$A:$Z,MATCH($B32,'[1]公式予選（TT）-結果表（貼付）'!$B:$B,0),MATCH(P$11,'[1]公式予選（TT）-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公式予選（TT）-結果表（貼付）'!$A:$Z,MATCH($A32,'[1]公式予選（TT）-結果表（貼付）'!$A:$A,0),MATCH(S$11,'[1]公式予選（TT）-結果表（貼付）'!$1:$1,0)),"")=0,"",IFERROR(INDEX('[1]公式予選（TT）-結果表（貼付）'!$A:$Z,MATCH($A32,'[1]公式予選（TT）-結果表（貼付）'!$A:$A,0),MATCH(S$11,'[1]公式予選（TT）-結果表（貼付）'!$1:$1,0)),""))</f>
        <v/>
      </c>
      <c r="T32" s="4"/>
      <c r="U32" s="4"/>
    </row>
    <row r="33" spans="1:21" ht="12.75" customHeight="1" x14ac:dyDescent="0.15">
      <c r="A33" s="29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>21</v>
      </c>
      <c r="B33" s="30">
        <f>IFERROR(INDEX('[1]公式予選（TT）-結果表（貼付）'!A22:$V$50,MATCH($A33,'[1]公式予選（TT）-結果表（貼付）'!A22:$A$50,0),MATCH(公式予選結果表!B$11,'[1]公式予選（TT）-結果表（貼付）'!$1:$1,0)),"")</f>
        <v>33</v>
      </c>
      <c r="C33" s="30"/>
      <c r="D33" s="31" t="str">
        <f>IFERROR(INDEX('[1]公式予選（TT）-結果表（貼付）'!$A:$Z,MATCH($B33,'[1]公式予選（TT）-結果表（貼付）'!$B:$B,0),MATCH(公式予選結果表!D$11,'[1]公式予選（TT）-結果表（貼付）'!$1:$1,0)),"")</f>
        <v>今村 昴星</v>
      </c>
      <c r="E33" s="32" t="str">
        <f>IFERROR(INDEX('[1]公式予選（TT）-結果表（貼付）'!$A:$Z,MATCH($B33,'[1]公式予選（TT）-結果表（貼付）'!$B:$B,0),MATCH(公式予選結果表!E$11,'[1]公式予選（TT）-結果表（貼付）'!$1:$1,0)),"")</f>
        <v>PAROLIN/YAMAHA</v>
      </c>
      <c r="F33" s="33" t="str">
        <f>IFERROR(INDEX('[1]公式予選（TT）-結果表（貼付）'!$A:$Z,MATCH($B33,'[1]公式予選（TT）-結果表（貼付）'!$B:$B,0),MATCH(公式予選結果表!F$11,'[1]公式予選（TT）-結果表（貼付）'!$1:$1,0)),"")</f>
        <v>HIGUCHI Racing TEAM</v>
      </c>
      <c r="G33" s="34" t="str">
        <f>IFERROR(INDEX('[1]公式予選（TT）-結果表（貼付）'!$A:$Z,MATCH($B33,'[1]公式予選（TT）-結果表（貼付）'!$B:$B,0),MATCH(公式予選結果表!G$11,'[1]公式予選（TT）-結果表（貼付）'!$1:$1,0)),"")</f>
        <v>YH</v>
      </c>
      <c r="H33" s="35">
        <f>IF(A33="DNS","ｽﾀｰﾄ出来ず",IF(A33="DQ","失　格",IFERROR(INDEX('[1]公式予選（TT）-結果表（貼付）'!$A:$Z,MATCH($B33,'[1]公式予選（TT）-結果表（貼付）'!$B:$B,0),MATCH(公式予選結果表!H$11,'[1]公式予選（TT）-結果表（貼付）'!$1:$1,0)),"")))</f>
        <v>7.3218749999999987E-4</v>
      </c>
      <c r="I33" s="36" t="str">
        <f t="shared" si="0"/>
        <v/>
      </c>
      <c r="J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J$11,'[1]公式予選（TT）-結果表（貼付）'!$1:$1,0)),""))</f>
        <v>1.0489999999999999</v>
      </c>
      <c r="K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K$11,'[1]公式予選（TT）-結果表（貼付）'!$1:$1,0)),""))</f>
        <v>0.129</v>
      </c>
      <c r="L33" s="37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>5/5</v>
      </c>
      <c r="M33" s="38"/>
      <c r="N33" s="4"/>
      <c r="O33" s="4"/>
      <c r="P33" s="5" t="str">
        <f>IF(IFERROR(INDEX('[1]公式予選（TT）-結果表（貼付）'!$A:$Z,MATCH($B33,'[1]公式予選（TT）-結果表（貼付）'!$B:$B,0),MATCH(P$11,'[1]公式予選（TT）-結果表（貼付）'!$1:$1,0)),"")=0,"",IFERROR(INDEX('[1]公式予選（TT）-結果表（貼付）'!$A:$Z,MATCH($B33,'[1]公式予選（TT）-結果表（貼付）'!$B:$B,0),MATCH(P$11,'[1]公式予選（TT）-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公式予選（TT）-結果表（貼付）'!$A:$Z,MATCH($A33,'[1]公式予選（TT）-結果表（貼付）'!$A:$A,0),MATCH(S$11,'[1]公式予選（TT）-結果表（貼付）'!$1:$1,0)),"")=0,"",IFERROR(INDEX('[1]公式予選（TT）-結果表（貼付）'!$A:$Z,MATCH($A33,'[1]公式予選（TT）-結果表（貼付）'!$A:$A,0),MATCH(S$11,'[1]公式予選（TT）-結果表（貼付）'!$1:$1,0)),""))</f>
        <v/>
      </c>
      <c r="T33" s="4"/>
      <c r="U33" s="4"/>
    </row>
    <row r="34" spans="1:21" ht="12.75" customHeight="1" x14ac:dyDescent="0.15">
      <c r="A34" s="29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>22</v>
      </c>
      <c r="B34" s="30">
        <f>IFERROR(INDEX('[1]公式予選（TT）-結果表（貼付）'!A23:$V$50,MATCH($A34,'[1]公式予選（TT）-結果表（貼付）'!A23:$A$50,0),MATCH(公式予選結果表!B$11,'[1]公式予選（TT）-結果表（貼付）'!$1:$1,0)),"")</f>
        <v>11</v>
      </c>
      <c r="C34" s="30"/>
      <c r="D34" s="31" t="str">
        <f>IFERROR(INDEX('[1]公式予選（TT）-結果表（貼付）'!$A:$Z,MATCH($B34,'[1]公式予選（TT）-結果表（貼付）'!$B:$B,0),MATCH(公式予選結果表!D$11,'[1]公式予選（TT）-結果表（貼付）'!$1:$1,0)),"")</f>
        <v>飯田 一仁</v>
      </c>
      <c r="E34" s="32" t="str">
        <f>IFERROR(INDEX('[1]公式予選（TT）-結果表（貼付）'!$A:$Z,MATCH($B34,'[1]公式予選（TT）-結果表（貼付）'!$B:$B,0),MATCH(公式予選結果表!E$11,'[1]公式予選（TT）-結果表（貼付）'!$1:$1,0)),"")</f>
        <v>LNKART/YAMAHA</v>
      </c>
      <c r="F34" s="33" t="str">
        <f>IFERROR(INDEX('[1]公式予選（TT）-結果表（貼付）'!$A:$Z,MATCH($B34,'[1]公式予選（TT）-結果表（貼付）'!$B:$B,0),MATCH(公式予選結果表!F$11,'[1]公式予選（TT）-結果表（貼付）'!$1:$1,0)),"")</f>
        <v>ｶｰﾄｶﾞﾚｰｼﾞｸﾗｯｼｭﾒｲﾄ</v>
      </c>
      <c r="G34" s="34" t="str">
        <f>IFERROR(INDEX('[1]公式予選（TT）-結果表（貼付）'!$A:$Z,MATCH($B34,'[1]公式予選（TT）-結果表（貼付）'!$B:$B,0),MATCH(公式予選結果表!G$11,'[1]公式予選（TT）-結果表（貼付）'!$1:$1,0)),"")</f>
        <v>YH</v>
      </c>
      <c r="H34" s="35">
        <f>IF(A34="DNS","ｽﾀｰﾄ出来ず",IF(A34="DQ","失　格",IFERROR(INDEX('[1]公式予選（TT）-結果表（貼付）'!$A:$Z,MATCH($B34,'[1]公式予選（TT）-結果表（貼付）'!$B:$B,0),MATCH(公式予選結果表!H$11,'[1]公式予選（TT）-結果表（貼付）'!$1:$1,0)),"")))</f>
        <v>7.3280092592592581E-4</v>
      </c>
      <c r="I34" s="36" t="str">
        <f t="shared" si="0"/>
        <v/>
      </c>
      <c r="J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J$11,'[1]公式予選（TT）-結果表（貼付）'!$1:$1,0)),""))</f>
        <v>1.1020000000000001</v>
      </c>
      <c r="K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K$11,'[1]公式予選（TT）-結果表（貼付）'!$1:$1,0)),""))</f>
        <v>5.2999999999999999E-2</v>
      </c>
      <c r="L34" s="37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>5/6</v>
      </c>
      <c r="M34" s="7"/>
      <c r="N34" s="4"/>
      <c r="O34" s="4"/>
      <c r="P34" s="5" t="str">
        <f>IF(IFERROR(INDEX('[1]公式予選（TT）-結果表（貼付）'!$A:$Z,MATCH($B34,'[1]公式予選（TT）-結果表（貼付）'!$B:$B,0),MATCH(P$11,'[1]公式予選（TT）-結果表（貼付）'!$1:$1,0)),"")=0,"",IFERROR(INDEX('[1]公式予選（TT）-結果表（貼付）'!$A:$Z,MATCH($B34,'[1]公式予選（TT）-結果表（貼付）'!$B:$B,0),MATCH(P$11,'[1]公式予選（TT）-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公式予選（TT）-結果表（貼付）'!$A:$Z,MATCH($A34,'[1]公式予選（TT）-結果表（貼付）'!$A:$A,0),MATCH(S$11,'[1]公式予選（TT）-結果表（貼付）'!$1:$1,0)),"")=0,"",IFERROR(INDEX('[1]公式予選（TT）-結果表（貼付）'!$A:$Z,MATCH($A34,'[1]公式予選（TT）-結果表（貼付）'!$A:$A,0),MATCH(S$11,'[1]公式予選（TT）-結果表（貼付）'!$1:$1,0)),""))</f>
        <v/>
      </c>
      <c r="T34" s="4"/>
      <c r="U34" s="4"/>
    </row>
    <row r="35" spans="1:21" ht="12.75" customHeight="1" x14ac:dyDescent="0.15">
      <c r="A35" s="29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>23</v>
      </c>
      <c r="B35" s="30">
        <f>IFERROR(INDEX('[1]公式予選（TT）-結果表（貼付）'!A24:$V$50,MATCH($A35,'[1]公式予選（TT）-結果表（貼付）'!A24:$A$50,0),MATCH(公式予選結果表!B$11,'[1]公式予選（TT）-結果表（貼付）'!$1:$1,0)),"")</f>
        <v>91</v>
      </c>
      <c r="C35" s="30"/>
      <c r="D35" s="31" t="str">
        <f>IFERROR(INDEX('[1]公式予選（TT）-結果表（貼付）'!$A:$Z,MATCH($B35,'[1]公式予選（TT）-結果表（貼付）'!$B:$B,0),MATCH(公式予選結果表!D$11,'[1]公式予選（TT）-結果表（貼付）'!$1:$1,0)),"")</f>
        <v>森 一真</v>
      </c>
      <c r="E35" s="32" t="str">
        <f>IFERROR(INDEX('[1]公式予選（TT）-結果表（貼付）'!$A:$Z,MATCH($B35,'[1]公式予選（TT）-結果表（貼付）'!$B:$B,0),MATCH(公式予選結果表!E$11,'[1]公式予選（TT）-結果表（貼付）'!$1:$1,0)),"")</f>
        <v>energy corse/YAMAHA</v>
      </c>
      <c r="F35" s="33" t="str">
        <f>IFERROR(INDEX('[1]公式予選（TT）-結果表（貼付）'!$A:$Z,MATCH($B35,'[1]公式予選（TT）-結果表（貼付）'!$B:$B,0),MATCH(公式予選結果表!F$11,'[1]公式予選（TT）-結果表（貼付）'!$1:$1,0)),"")</f>
        <v>ﾁｰﾑﾅｶﾞｵ</v>
      </c>
      <c r="G35" s="34" t="str">
        <f>IFERROR(INDEX('[1]公式予選（TT）-結果表（貼付）'!$A:$Z,MATCH($B35,'[1]公式予選（TT）-結果表（貼付）'!$B:$B,0),MATCH(公式予選結果表!G$11,'[1]公式予選（TT）-結果表（貼付）'!$1:$1,0)),"")</f>
        <v>YH</v>
      </c>
      <c r="H35" s="35">
        <f>IF(A35="DNS","ｽﾀｰﾄ出来ず",IF(A35="DQ","失　格",IFERROR(INDEX('[1]公式予選（TT）-結果表（貼付）'!$A:$Z,MATCH($B35,'[1]公式予選（TT）-結果表（貼付）'!$B:$B,0),MATCH(公式予選結果表!H$11,'[1]公式予選（TT）-結果表（貼付）'!$1:$1,0)),"")))</f>
        <v>7.3283564814814815E-4</v>
      </c>
      <c r="I35" s="36" t="str">
        <f t="shared" si="0"/>
        <v/>
      </c>
      <c r="J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J$11,'[1]公式予選（TT）-結果表（貼付）'!$1:$1,0)),""))</f>
        <v>1.105</v>
      </c>
      <c r="K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K$11,'[1]公式予選（TT）-結果表（貼付）'!$1:$1,0)),""))</f>
        <v>3.0000000000000001E-3</v>
      </c>
      <c r="L35" s="37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>5/6</v>
      </c>
      <c r="M35" s="7"/>
      <c r="N35" s="4"/>
      <c r="O35" s="4"/>
      <c r="P35" s="5" t="str">
        <f>IF(IFERROR(INDEX('[1]公式予選（TT）-結果表（貼付）'!$A:$Z,MATCH($B35,'[1]公式予選（TT）-結果表（貼付）'!$B:$B,0),MATCH(P$11,'[1]公式予選（TT）-結果表（貼付）'!$1:$1,0)),"")=0,"",IFERROR(INDEX('[1]公式予選（TT）-結果表（貼付）'!$A:$Z,MATCH($B35,'[1]公式予選（TT）-結果表（貼付）'!$B:$B,0),MATCH(P$11,'[1]公式予選（TT）-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公式予選（TT）-結果表（貼付）'!$A:$Z,MATCH($A35,'[1]公式予選（TT）-結果表（貼付）'!$A:$A,0),MATCH(S$11,'[1]公式予選（TT）-結果表（貼付）'!$1:$1,0)),"")=0,"",IFERROR(INDEX('[1]公式予選（TT）-結果表（貼付）'!$A:$Z,MATCH($A35,'[1]公式予選（TT）-結果表（貼付）'!$A:$A,0),MATCH(S$11,'[1]公式予選（TT）-結果表（貼付）'!$1:$1,0)),""))</f>
        <v/>
      </c>
      <c r="T35" s="4"/>
      <c r="U35" s="4"/>
    </row>
    <row r="36" spans="1:21" ht="12.75" customHeight="1" x14ac:dyDescent="0.15">
      <c r="A36" s="29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>24</v>
      </c>
      <c r="B36" s="30">
        <f>IFERROR(INDEX('[1]公式予選（TT）-結果表（貼付）'!A25:$V$50,MATCH($A36,'[1]公式予選（TT）-結果表（貼付）'!A25:$A$50,0),MATCH(公式予選結果表!B$11,'[1]公式予選（TT）-結果表（貼付）'!$1:$1,0)),"")</f>
        <v>10</v>
      </c>
      <c r="C36" s="30"/>
      <c r="D36" s="31" t="str">
        <f>IFERROR(INDEX('[1]公式予選（TT）-結果表（貼付）'!$A:$Z,MATCH($B36,'[1]公式予選（TT）-結果表（貼付）'!$B:$B,0),MATCH(公式予選結果表!D$11,'[1]公式予選（TT）-結果表（貼付）'!$1:$1,0)),"")</f>
        <v>大川 尚志</v>
      </c>
      <c r="E36" s="32" t="str">
        <f>IFERROR(INDEX('[1]公式予選（TT）-結果表（貼付）'!$A:$Z,MATCH($B36,'[1]公式予選（TT）-結果表（貼付）'!$B:$B,0),MATCH(公式予選結果表!E$11,'[1]公式予選（TT）-結果表（貼付）'!$1:$1,0)),"")</f>
        <v>puraga/YAMAHA</v>
      </c>
      <c r="F36" s="33" t="str">
        <f>IFERROR(INDEX('[1]公式予選（TT）-結果表（貼付）'!$A:$Z,MATCH($B36,'[1]公式予選（TT）-結果表（貼付）'!$B:$B,0),MATCH(公式予選結果表!F$11,'[1]公式予選（TT）-結果表（貼付）'!$1:$1,0)),"")</f>
        <v>Formation Lap Racing</v>
      </c>
      <c r="G36" s="34" t="str">
        <f>IFERROR(INDEX('[1]公式予選（TT）-結果表（貼付）'!$A:$Z,MATCH($B36,'[1]公式予選（TT）-結果表（貼付）'!$B:$B,0),MATCH(公式予選結果表!G$11,'[1]公式予選（TT）-結果表（貼付）'!$1:$1,0)),"")</f>
        <v>YH</v>
      </c>
      <c r="H36" s="35">
        <f>IF(A36="DNS","ｽﾀｰﾄ出来ず",IF(A36="DQ","失　格",IFERROR(INDEX('[1]公式予選（TT）-結果表（貼付）'!$A:$Z,MATCH($B36,'[1]公式予選（TT）-結果表（貼付）'!$B:$B,0),MATCH(公式予選結果表!H$11,'[1]公式予選（TT）-結果表（貼付）'!$1:$1,0)),"")))</f>
        <v>7.3550925925925921E-4</v>
      </c>
      <c r="I36" s="36" t="str">
        <f t="shared" si="0"/>
        <v/>
      </c>
      <c r="J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J$11,'[1]公式予選（TT）-結果表（貼付）'!$1:$1,0)),""))</f>
        <v>1.3360000000000001</v>
      </c>
      <c r="K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K$11,'[1]公式予選（TT）-結果表（貼付）'!$1:$1,0)),""))</f>
        <v>0.23100000000000001</v>
      </c>
      <c r="L36" s="37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>5/6</v>
      </c>
      <c r="M36" s="7"/>
      <c r="N36" s="4"/>
      <c r="O36" s="4"/>
      <c r="P36" s="5" t="str">
        <f>IF(IFERROR(INDEX('[1]公式予選（TT）-結果表（貼付）'!$A:$Z,MATCH($B36,'[1]公式予選（TT）-結果表（貼付）'!$B:$B,0),MATCH(P$11,'[1]公式予選（TT）-結果表（貼付）'!$1:$1,0)),"")=0,"",IFERROR(INDEX('[1]公式予選（TT）-結果表（貼付）'!$A:$Z,MATCH($B36,'[1]公式予選（TT）-結果表（貼付）'!$B:$B,0),MATCH(P$11,'[1]公式予選（TT）-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公式予選（TT）-結果表（貼付）'!$A:$Z,MATCH($A36,'[1]公式予選（TT）-結果表（貼付）'!$A:$A,0),MATCH(S$11,'[1]公式予選（TT）-結果表（貼付）'!$1:$1,0)),"")=0,"",IFERROR(INDEX('[1]公式予選（TT）-結果表（貼付）'!$A:$Z,MATCH($A36,'[1]公式予選（TT）-結果表（貼付）'!$A:$A,0),MATCH(S$11,'[1]公式予選（TT）-結果表（貼付）'!$1:$1,0)),""))</f>
        <v/>
      </c>
      <c r="T36" s="4"/>
      <c r="U36" s="4"/>
    </row>
    <row r="37" spans="1:21" ht="12.75" customHeight="1" x14ac:dyDescent="0.15">
      <c r="A37" s="29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>25</v>
      </c>
      <c r="B37" s="30">
        <f>IFERROR(INDEX('[1]公式予選（TT）-結果表（貼付）'!A26:$V$50,MATCH($A37,'[1]公式予選（TT）-結果表（貼付）'!A26:$A$50,0),MATCH(公式予選結果表!B$11,'[1]公式予選（TT）-結果表（貼付）'!$1:$1,0)),"")</f>
        <v>30</v>
      </c>
      <c r="C37" s="30"/>
      <c r="D37" s="31" t="str">
        <f>IFERROR(INDEX('[1]公式予選（TT）-結果表（貼付）'!$A:$Z,MATCH($B37,'[1]公式予選（TT）-結果表（貼付）'!$B:$B,0),MATCH(公式予選結果表!D$11,'[1]公式予選（TT）-結果表（貼付）'!$1:$1,0)),"")</f>
        <v>中野 遼</v>
      </c>
      <c r="E37" s="32" t="str">
        <f>IFERROR(INDEX('[1]公式予選（TT）-結果表（貼付）'!$A:$Z,MATCH($B37,'[1]公式予選（TT）-結果表（貼付）'!$B:$B,0),MATCH(公式予選結果表!E$11,'[1]公式予選（TT）-結果表（貼付）'!$1:$1,0)),"")</f>
        <v>Energy/YAMAHA</v>
      </c>
      <c r="F37" s="33" t="str">
        <f>IFERROR(INDEX('[1]公式予選（TT）-結果表（貼付）'!$A:$Z,MATCH($B37,'[1]公式予選（TT）-結果表（貼付）'!$B:$B,0),MATCH(公式予選結果表!F$11,'[1]公式予選（TT）-結果表（貼付）'!$1:$1,0)),"")</f>
        <v>ﾁｰﾑﾅｶﾞｵ</v>
      </c>
      <c r="G37" s="34" t="str">
        <f>IFERROR(INDEX('[1]公式予選（TT）-結果表（貼付）'!$A:$Z,MATCH($B37,'[1]公式予選（TT）-結果表（貼付）'!$B:$B,0),MATCH(公式予選結果表!G$11,'[1]公式予選（TT）-結果表（貼付）'!$1:$1,0)),"")</f>
        <v>YH</v>
      </c>
      <c r="H37" s="35">
        <f>IF(A37="DNS","ｽﾀｰﾄ出来ず",IF(A37="DQ","失　格",IFERROR(INDEX('[1]公式予選（TT）-結果表（貼付）'!$A:$Z,MATCH($B37,'[1]公式予選（TT）-結果表（貼付）'!$B:$B,0),MATCH(公式予選結果表!H$11,'[1]公式予選（TT）-結果表（貼付）'!$1:$1,0)),"")))</f>
        <v>7.3730324074074074E-4</v>
      </c>
      <c r="I37" s="36" t="str">
        <f t="shared" si="0"/>
        <v/>
      </c>
      <c r="J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J$11,'[1]公式予選（TT）-結果表（貼付）'!$1:$1,0)),""))</f>
        <v>1.4910000000000001</v>
      </c>
      <c r="K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K$11,'[1]公式予選（TT）-結果表（貼付）'!$1:$1,0)),""))</f>
        <v>0.155</v>
      </c>
      <c r="L37" s="37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>6/6</v>
      </c>
      <c r="M37" s="7"/>
      <c r="N37" s="4"/>
      <c r="O37" s="4"/>
      <c r="P37" s="5" t="str">
        <f>IF(IFERROR(INDEX('[1]公式予選（TT）-結果表（貼付）'!$A:$Z,MATCH($B37,'[1]公式予選（TT）-結果表（貼付）'!$B:$B,0),MATCH(P$11,'[1]公式予選（TT）-結果表（貼付）'!$1:$1,0)),"")=0,"",IFERROR(INDEX('[1]公式予選（TT）-結果表（貼付）'!$A:$Z,MATCH($B37,'[1]公式予選（TT）-結果表（貼付）'!$B:$B,0),MATCH(P$11,'[1]公式予選（TT）-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公式予選（TT）-結果表（貼付）'!$A:$Z,MATCH($A37,'[1]公式予選（TT）-結果表（貼付）'!$A:$A,0),MATCH(S$11,'[1]公式予選（TT）-結果表（貼付）'!$1:$1,0)),"")=0,"",IFERROR(INDEX('[1]公式予選（TT）-結果表（貼付）'!$A:$Z,MATCH($A37,'[1]公式予選（TT）-結果表（貼付）'!$A:$A,0),MATCH(S$11,'[1]公式予選（TT）-結果表（貼付）'!$1:$1,0)),""))</f>
        <v/>
      </c>
      <c r="T37" s="4"/>
      <c r="U37" s="4"/>
    </row>
    <row r="38" spans="1:21" ht="12.75" customHeight="1" x14ac:dyDescent="0.15">
      <c r="A38" s="29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>26</v>
      </c>
      <c r="B38" s="30">
        <f>IFERROR(INDEX('[1]公式予選（TT）-結果表（貼付）'!A27:$V$50,MATCH($A38,'[1]公式予選（TT）-結果表（貼付）'!A27:$A$50,0),MATCH(公式予選結果表!B$11,'[1]公式予選（TT）-結果表（貼付）'!$1:$1,0)),"")</f>
        <v>82</v>
      </c>
      <c r="C38" s="30"/>
      <c r="D38" s="31" t="str">
        <f>IFERROR(INDEX('[1]公式予選（TT）-結果表（貼付）'!$A:$Z,MATCH($B38,'[1]公式予選（TT）-結果表（貼付）'!$B:$B,0),MATCH(公式予選結果表!D$11,'[1]公式予選（TT）-結果表（貼付）'!$1:$1,0)),"")</f>
        <v>松居 寿來</v>
      </c>
      <c r="E38" s="32" t="str">
        <f>IFERROR(INDEX('[1]公式予選（TT）-結果表（貼付）'!$A:$Z,MATCH($B38,'[1]公式予選（TT）-結果表（貼付）'!$B:$B,0),MATCH(公式予選結果表!E$11,'[1]公式予選（TT）-結果表（貼付）'!$1:$1,0)),"")</f>
        <v>ﾌﾟﾗｶﾞ/YAMAHA</v>
      </c>
      <c r="F38" s="33" t="str">
        <f>IFERROR(INDEX('[1]公式予選（TT）-結果表（貼付）'!$A:$Z,MATCH($B38,'[1]公式予選（TT）-結果表（貼付）'!$B:$B,0),MATCH(公式予選結果表!F$11,'[1]公式予選（TT）-結果表（貼付）'!$1:$1,0)),"")</f>
        <v>ｶﾞﾚｰｼﾞC</v>
      </c>
      <c r="G38" s="34" t="str">
        <f>IFERROR(INDEX('[1]公式予選（TT）-結果表（貼付）'!$A:$Z,MATCH($B38,'[1]公式予選（TT）-結果表（貼付）'!$B:$B,0),MATCH(公式予選結果表!G$11,'[1]公式予選（TT）-結果表（貼付）'!$1:$1,0)),"")</f>
        <v>YH</v>
      </c>
      <c r="H38" s="35">
        <f>IF(A38="DNS","ｽﾀｰﾄ出来ず",IF(A38="DQ","失　格",IFERROR(INDEX('[1]公式予選（TT）-結果表（貼付）'!$A:$Z,MATCH($B38,'[1]公式予選（TT）-結果表（貼付）'!$B:$B,0),MATCH(公式予選結果表!H$11,'[1]公式予選（TT）-結果表（貼付）'!$1:$1,0)),"")))</f>
        <v>7.3880787037037025E-4</v>
      </c>
      <c r="I38" s="36" t="str">
        <f t="shared" si="0"/>
        <v/>
      </c>
      <c r="J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J$11,'[1]公式予選（TT）-結果表（貼付）'!$1:$1,0)),""))</f>
        <v>1.621</v>
      </c>
      <c r="K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K$11,'[1]公式予選（TT）-結果表（貼付）'!$1:$1,0)),""))</f>
        <v>0.13</v>
      </c>
      <c r="L38" s="37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IF(OR('[1]公式予選（TT）-結果表（貼付）'!A27="DNS",'[1]公式予選（TT）-結果表（貼付）'!A27="DQ"),"",IFERROR(INDEX('[1]公式予選（TT）-結果表（貼付）'!$A:$Z,MATCH($B38,'[1]公式予選（TT）-結果表（貼付）'!$B:$B,0),MATCH("In Lap",'[1]公式予選（TT）-結果表（貼付）'!$1:$1,0))&amp;"/"&amp;INDEX('[1]公式予選（TT）-結果表（貼付）'!$A:$Z,MATCH($B38,'[1]公式予選（TT）-結果表（貼付）'!$B:$B,0),MATCH("Laps",'[1]公式予選（TT）-結果表（貼付）'!$1:$1,0)),""))</f>
        <v>5/6</v>
      </c>
      <c r="M38" s="7"/>
      <c r="N38" s="4"/>
      <c r="O38" s="4"/>
      <c r="P38" s="5" t="str">
        <f>IF(IFERROR(INDEX('[1]公式予選（TT）-結果表（貼付）'!$A:$Z,MATCH($B38,'[1]公式予選（TT）-結果表（貼付）'!$B:$B,0),MATCH(P$11,'[1]公式予選（TT）-結果表（貼付）'!$1:$1,0)),"")=0,"",IFERROR(INDEX('[1]公式予選（TT）-結果表（貼付）'!$A:$Z,MATCH($B38,'[1]公式予選（TT）-結果表（貼付）'!$B:$B,0),MATCH(P$11,'[1]公式予選（TT）-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公式予選（TT）-結果表（貼付）'!$A:$Z,MATCH($A38,'[1]公式予選（TT）-結果表（貼付）'!$A:$A,0),MATCH(S$11,'[1]公式予選（TT）-結果表（貼付）'!$1:$1,0)),"")=0,"",IFERROR(INDEX('[1]公式予選（TT）-結果表（貼付）'!$A:$Z,MATCH($A38,'[1]公式予選（TT）-結果表（貼付）'!$A:$A,0),MATCH(S$11,'[1]公式予選（TT）-結果表（貼付）'!$1:$1,0)),""))</f>
        <v/>
      </c>
      <c r="T38" s="4"/>
      <c r="U38" s="4"/>
    </row>
    <row r="39" spans="1:21" ht="12.75" customHeight="1" x14ac:dyDescent="0.15">
      <c r="A39" s="29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>27</v>
      </c>
      <c r="B39" s="30">
        <f>IFERROR(INDEX('[1]公式予選（TT）-結果表（貼付）'!A28:$V$50,MATCH($A39,'[1]公式予選（TT）-結果表（貼付）'!A28:$A$50,0),MATCH(公式予選結果表!B$11,'[1]公式予選（TT）-結果表（貼付）'!$1:$1,0)),"")</f>
        <v>99</v>
      </c>
      <c r="C39" s="30"/>
      <c r="D39" s="31" t="str">
        <f>IFERROR(INDEX('[1]公式予選（TT）-結果表（貼付）'!$A:$Z,MATCH($B39,'[1]公式予選（TT）-結果表（貼付）'!$B:$B,0),MATCH(公式予選結果表!D$11,'[1]公式予選（TT）-結果表（貼付）'!$1:$1,0)),"")</f>
        <v>永井 海吏</v>
      </c>
      <c r="E39" s="32" t="str">
        <f>IFERROR(INDEX('[1]公式予選（TT）-結果表（貼付）'!$A:$Z,MATCH($B39,'[1]公式予選（TT）-結果表（貼付）'!$B:$B,0),MATCH(公式予選結果表!E$11,'[1]公式予選（TT）-結果表（貼付）'!$1:$1,0)),"")</f>
        <v>EXPRIT/YAMAHA</v>
      </c>
      <c r="F39" s="33" t="str">
        <f>IFERROR(INDEX('[1]公式予選（TT）-結果表（貼付）'!$A:$Z,MATCH($B39,'[1]公式予選（TT）-結果表（貼付）'!$B:$B,0),MATCH(公式予選結果表!F$11,'[1]公式予選（TT）-結果表（貼付）'!$1:$1,0)),"")</f>
        <v>ｶｰﾄｶﾞﾚｰｼﾞｸﾗｯｼｭﾒｲﾄ</v>
      </c>
      <c r="G39" s="34" t="str">
        <f>IFERROR(INDEX('[1]公式予選（TT）-結果表（貼付）'!$A:$Z,MATCH($B39,'[1]公式予選（TT）-結果表（貼付）'!$B:$B,0),MATCH(公式予選結果表!G$11,'[1]公式予選（TT）-結果表（貼付）'!$1:$1,0)),"")</f>
        <v>YH</v>
      </c>
      <c r="H39" s="35">
        <f>IF(A39="DNS","ｽﾀｰﾄ出来ず",IF(A39="DQ","失　格",IFERROR(INDEX('[1]公式予選（TT）-結果表（貼付）'!$A:$Z,MATCH($B39,'[1]公式予選（TT）-結果表（貼付）'!$B:$B,0),MATCH(公式予選結果表!H$11,'[1]公式予選（TT）-結果表（貼付）'!$1:$1,0)),"")))</f>
        <v>7.3994212962962957E-4</v>
      </c>
      <c r="I39" s="36" t="str">
        <f t="shared" si="0"/>
        <v/>
      </c>
      <c r="J39" s="39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J$11,'[1]公式予選（TT）-結果表（貼付）'!$1:$1,0)),""))</f>
        <v>1.7190000000000001</v>
      </c>
      <c r="K39" s="39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K$11,'[1]公式予選（TT）-結果表（貼付）'!$1:$1,0)),""))</f>
        <v>9.8000000000000004E-2</v>
      </c>
      <c r="L39" s="37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IF(OR('[1]公式予選（TT）-結果表（貼付）'!A28="DNS",'[1]公式予選（TT）-結果表（貼付）'!A28="DQ"),"",IFERROR(INDEX('[1]公式予選（TT）-結果表（貼付）'!$A:$Z,MATCH($B39,'[1]公式予選（TT）-結果表（貼付）'!$B:$B,0),MATCH("In Lap",'[1]公式予選（TT）-結果表（貼付）'!$1:$1,0))&amp;"/"&amp;INDEX('[1]公式予選（TT）-結果表（貼付）'!$A:$Z,MATCH($B39,'[1]公式予選（TT）-結果表（貼付）'!$B:$B,0),MATCH("Laps",'[1]公式予選（TT）-結果表（貼付）'!$1:$1,0)),""))</f>
        <v>5/5</v>
      </c>
      <c r="M39" s="7"/>
      <c r="N39" s="4"/>
      <c r="O39" s="4"/>
      <c r="P39" s="5" t="str">
        <f>IF(IFERROR(INDEX('[1]公式予選（TT）-結果表（貼付）'!$A:$Z,MATCH($B39,'[1]公式予選（TT）-結果表（貼付）'!$B:$B,0),MATCH(P$11,'[1]公式予選（TT）-結果表（貼付）'!$1:$1,0)),"")=0,"",IFERROR(INDEX('[1]公式予選（TT）-結果表（貼付）'!$A:$Z,MATCH($B39,'[1]公式予選（TT）-結果表（貼付）'!$B:$B,0),MATCH(P$11,'[1]公式予選（TT）-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公式予選（TT）-結果表（貼付）'!$A:$Z,MATCH($A39,'[1]公式予選（TT）-結果表（貼付）'!$A:$A,0),MATCH(S$11,'[1]公式予選（TT）-結果表（貼付）'!$1:$1,0)),"")=0,"",IFERROR(INDEX('[1]公式予選（TT）-結果表（貼付）'!$A:$Z,MATCH($A39,'[1]公式予選（TT）-結果表（貼付）'!$A:$A,0),MATCH(S$11,'[1]公式予選（TT）-結果表（貼付）'!$1:$1,0)),""))</f>
        <v/>
      </c>
      <c r="T39" s="4"/>
      <c r="U39" s="4"/>
    </row>
    <row r="40" spans="1:21" ht="12.75" customHeight="1" x14ac:dyDescent="0.15">
      <c r="A40" s="29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>28</v>
      </c>
      <c r="B40" s="30">
        <f>IFERROR(INDEX('[1]公式予選（TT）-結果表（貼付）'!A29:$V$50,MATCH($A40,'[1]公式予選（TT）-結果表（貼付）'!A29:$A$50,0),MATCH(公式予選結果表!B$11,'[1]公式予選（TT）-結果表（貼付）'!$1:$1,0)),"")</f>
        <v>24</v>
      </c>
      <c r="C40" s="30"/>
      <c r="D40" s="31" t="str">
        <f>IFERROR(INDEX('[1]公式予選（TT）-結果表（貼付）'!$A:$Z,MATCH($B40,'[1]公式予選（TT）-結果表（貼付）'!$B:$B,0),MATCH(公式予選結果表!D$11,'[1]公式予選（TT）-結果表（貼付）'!$1:$1,0)),"")</f>
        <v>道尾 柊哉</v>
      </c>
      <c r="E40" s="32" t="str">
        <f>IFERROR(INDEX('[1]公式予選（TT）-結果表（貼付）'!$A:$Z,MATCH($B40,'[1]公式予選（TT）-結果表（貼付）'!$B:$B,0),MATCH(公式予選結果表!E$11,'[1]公式予選（TT）-結果表（貼付）'!$1:$1,0)),"")</f>
        <v>FALCON/YAMAHA</v>
      </c>
      <c r="F40" s="33" t="str">
        <f>IFERROR(INDEX('[1]公式予選（TT）-結果表（貼付）'!$A:$Z,MATCH($B40,'[1]公式予選（TT）-結果表（貼付）'!$B:$B,0),MATCH(公式予選結果表!F$11,'[1]公式予選（TT）-結果表（貼付）'!$1:$1,0)),"")</f>
        <v>ﾊﾗﾀﾞｶｰﾄｸﾗﾌﾞ</v>
      </c>
      <c r="G40" s="34" t="str">
        <f>IFERROR(INDEX('[1]公式予選（TT）-結果表（貼付）'!$A:$Z,MATCH($B40,'[1]公式予選（TT）-結果表（貼付）'!$B:$B,0),MATCH(公式予選結果表!G$11,'[1]公式予選（TT）-結果表（貼付）'!$1:$1,0)),"")</f>
        <v>YH</v>
      </c>
      <c r="H40" s="35">
        <f>IF(A40="DNS","ｽﾀｰﾄ出来ず",IF(A40="DQ","失　格",IFERROR(INDEX('[1]公式予選（TT）-結果表（貼付）'!$A:$Z,MATCH($B40,'[1]公式予選（TT）-結果表（貼付）'!$B:$B,0),MATCH(公式予選結果表!H$11,'[1]公式予選（TT）-結果表（貼付）'!$1:$1,0)),"")))</f>
        <v>7.4158564814814823E-4</v>
      </c>
      <c r="I40" s="36" t="str">
        <f t="shared" si="0"/>
        <v/>
      </c>
      <c r="J40" s="39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J$11,'[1]公式予選（TT）-結果表（貼付）'!$1:$1,0)),""))</f>
        <v>1.861</v>
      </c>
      <c r="K40" s="39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K$11,'[1]公式予選（TT）-結果表（貼付）'!$1:$1,0)),""))</f>
        <v>0.14199999999999999</v>
      </c>
      <c r="L40" s="37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>5/6</v>
      </c>
      <c r="M40" s="7"/>
      <c r="N40" s="4"/>
      <c r="O40" s="4"/>
      <c r="P40" s="5" t="str">
        <f>IF(IFERROR(INDEX('[1]公式予選（TT）-結果表（貼付）'!$A:$Z,MATCH($B40,'[1]公式予選（TT）-結果表（貼付）'!$B:$B,0),MATCH(P$11,'[1]公式予選（TT）-結果表（貼付）'!$1:$1,0)),"")=0,"",IFERROR(INDEX('[1]公式予選（TT）-結果表（貼付）'!$A:$Z,MATCH($B40,'[1]公式予選（TT）-結果表（貼付）'!$B:$B,0),MATCH(P$11,'[1]公式予選（TT）-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公式予選（TT）-結果表（貼付）'!$A:$Z,MATCH($A40,'[1]公式予選（TT）-結果表（貼付）'!$A:$A,0),MATCH(S$11,'[1]公式予選（TT）-結果表（貼付）'!$1:$1,0)),"")=0,"",IFERROR(INDEX('[1]公式予選（TT）-結果表（貼付）'!$A:$Z,MATCH($A40,'[1]公式予選（TT）-結果表（貼付）'!$A:$A,0),MATCH(S$11,'[1]公式予選（TT）-結果表（貼付）'!$1:$1,0)),""))</f>
        <v/>
      </c>
      <c r="T40" s="4"/>
      <c r="U40" s="4"/>
    </row>
    <row r="41" spans="1:21" ht="12.75" customHeight="1" x14ac:dyDescent="0.15">
      <c r="A41" s="29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>29</v>
      </c>
      <c r="B41" s="30">
        <f>IFERROR(INDEX('[1]公式予選（TT）-結果表（貼付）'!A30:$V$50,MATCH($A41,'[1]公式予選（TT）-結果表（貼付）'!A30:$A$50,0),MATCH(公式予選結果表!B$11,'[1]公式予選（TT）-結果表（貼付）'!$1:$1,0)),"")</f>
        <v>44</v>
      </c>
      <c r="C41" s="30"/>
      <c r="D41" s="31" t="str">
        <f>IFERROR(INDEX('[1]公式予選（TT）-結果表（貼付）'!$A:$Z,MATCH($B41,'[1]公式予選（TT）-結果表（貼付）'!$B:$B,0),MATCH(公式予選結果表!D$11,'[1]公式予選（TT）-結果表（貼付）'!$1:$1,0)),"")</f>
        <v>種田 隆威</v>
      </c>
      <c r="E41" s="32" t="str">
        <f>IFERROR(INDEX('[1]公式予選（TT）-結果表（貼付）'!$A:$Z,MATCH($B41,'[1]公式予選（TT）-結果表（貼付）'!$B:$B,0),MATCH(公式予選結果表!E$11,'[1]公式予選（TT）-結果表（貼付）'!$1:$1,0)),"")</f>
        <v>GLEATEQ/YAMAHA</v>
      </c>
      <c r="F41" s="33" t="str">
        <f>IFERROR(INDEX('[1]公式予選（TT）-結果表（貼付）'!$A:$Z,MATCH($B41,'[1]公式予選（TT）-結果表（貼付）'!$B:$B,0),MATCH(公式予選結果表!F$11,'[1]公式予選（TT）-結果表（貼付）'!$1:$1,0)),"")</f>
        <v>FLAXﾓｰﾀｰｽﾎﾟｰﾂ</v>
      </c>
      <c r="G41" s="34" t="str">
        <f>IFERROR(INDEX('[1]公式予選（TT）-結果表（貼付）'!$A:$Z,MATCH($B41,'[1]公式予選（TT）-結果表（貼付）'!$B:$B,0),MATCH(公式予選結果表!G$11,'[1]公式予選（TT）-結果表（貼付）'!$1:$1,0)),"")</f>
        <v>YH</v>
      </c>
      <c r="H41" s="35">
        <f>IF(A41="DNS","ｽﾀｰﾄ出来ず",IF(A41="DQ","失　格",IFERROR(INDEX('[1]公式予選（TT）-結果表（貼付）'!$A:$Z,MATCH($B41,'[1]公式予選（TT）-結果表（貼付）'!$B:$B,0),MATCH(公式予選結果表!H$11,'[1]公式予選（TT）-結果表（貼付）'!$1:$1,0)),"")))</f>
        <v>7.4310185185185189E-4</v>
      </c>
      <c r="I41" s="36" t="str">
        <f t="shared" si="0"/>
        <v/>
      </c>
      <c r="J41" s="39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J$11,'[1]公式予選（TT）-結果表（貼付）'!$1:$1,0)),""))</f>
        <v>1.992</v>
      </c>
      <c r="K41" s="39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K$11,'[1]公式予選（TT）-結果表（貼付）'!$1:$1,0)),""))</f>
        <v>0.13100000000000001</v>
      </c>
      <c r="L41" s="37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>2/6</v>
      </c>
      <c r="M41" s="7"/>
      <c r="N41" s="4"/>
      <c r="O41" s="4"/>
      <c r="P41" s="5" t="str">
        <f>IF(IFERROR(INDEX('[1]公式予選（TT）-結果表（貼付）'!$A:$Z,MATCH($B41,'[1]公式予選（TT）-結果表（貼付）'!$B:$B,0),MATCH(P$11,'[1]公式予選（TT）-結果表（貼付）'!$1:$1,0)),"")=0,"",IFERROR(INDEX('[1]公式予選（TT）-結果表（貼付）'!$A:$Z,MATCH($B41,'[1]公式予選（TT）-結果表（貼付）'!$B:$B,0),MATCH(P$11,'[1]公式予選（TT）-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公式予選（TT）-結果表（貼付）'!$A:$Z,MATCH($A41,'[1]公式予選（TT）-結果表（貼付）'!$A:$A,0),MATCH(S$11,'[1]公式予選（TT）-結果表（貼付）'!$1:$1,0)),"")=0,"",IFERROR(INDEX('[1]公式予選（TT）-結果表（貼付）'!$A:$Z,MATCH($A41,'[1]公式予選（TT）-結果表（貼付）'!$A:$A,0),MATCH(S$11,'[1]公式予選（TT）-結果表（貼付）'!$1:$1,0)),""))</f>
        <v/>
      </c>
      <c r="T41" s="4"/>
      <c r="U41" s="4"/>
    </row>
    <row r="42" spans="1:21" ht="12.75" customHeight="1" x14ac:dyDescent="0.15">
      <c r="A42" s="29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>30</v>
      </c>
      <c r="B42" s="30">
        <f>IFERROR(INDEX('[1]公式予選（TT）-結果表（貼付）'!A31:$V$50,MATCH($A42,'[1]公式予選（TT）-結果表（貼付）'!A31:$A$50,0),MATCH(公式予選結果表!B$11,'[1]公式予選（TT）-結果表（貼付）'!$1:$1,0)),"")</f>
        <v>20</v>
      </c>
      <c r="C42" s="30"/>
      <c r="D42" s="31" t="str">
        <f>IFERROR(INDEX('[1]公式予選（TT）-結果表（貼付）'!$A:$Z,MATCH($B42,'[1]公式予選（TT）-結果表（貼付）'!$B:$B,0),MATCH(公式予選結果表!D$11,'[1]公式予選（TT）-結果表（貼付）'!$1:$1,0)),"")</f>
        <v>成川 綜佑</v>
      </c>
      <c r="E42" s="32" t="str">
        <f>IFERROR(INDEX('[1]公式予選（TT）-結果表（貼付）'!$A:$Z,MATCH($B42,'[1]公式予選（TT）-結果表（貼付）'!$B:$B,0),MATCH(公式予選結果表!E$11,'[1]公式予選（TT）-結果表（貼付）'!$1:$1,0)),"")</f>
        <v>KART REPUBLIC/YAMAHA</v>
      </c>
      <c r="F42" s="33" t="str">
        <f>IFERROR(INDEX('[1]公式予選（TT）-結果表（貼付）'!$A:$Z,MATCH($B42,'[1]公式予選（TT）-結果表（貼付）'!$B:$B,0),MATCH(公式予選結果表!F$11,'[1]公式予選（TT）-結果表（貼付）'!$1:$1,0)),"")</f>
        <v>KAKIE racing team</v>
      </c>
      <c r="G42" s="34" t="str">
        <f>IFERROR(INDEX('[1]公式予選（TT）-結果表（貼付）'!$A:$Z,MATCH($B42,'[1]公式予選（TT）-結果表（貼付）'!$B:$B,0),MATCH(公式予選結果表!G$11,'[1]公式予選（TT）-結果表（貼付）'!$1:$1,0)),"")</f>
        <v>YH</v>
      </c>
      <c r="H42" s="35">
        <f>IF(A42="DNS","ｽﾀｰﾄ出来ず",IF(A42="DQ","失　格",IFERROR(INDEX('[1]公式予選（TT）-結果表（貼付）'!$A:$Z,MATCH($B42,'[1]公式予選（TT）-結果表（貼付）'!$B:$B,0),MATCH(公式予選結果表!H$11,'[1]公式予選（TT）-結果表（貼付）'!$1:$1,0)),"")))</f>
        <v>7.4606481481481485E-4</v>
      </c>
      <c r="I42" s="36" t="str">
        <f t="shared" si="0"/>
        <v/>
      </c>
      <c r="J42" s="39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J$11,'[1]公式予選（TT）-結果表（貼付）'!$1:$1,0)),""))</f>
        <v>2.2480000000000002</v>
      </c>
      <c r="K42" s="39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K$11,'[1]公式予選（TT）-結果表（貼付）'!$1:$1,0)),""))</f>
        <v>0.25600000000000001</v>
      </c>
      <c r="L42" s="37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>5/6</v>
      </c>
      <c r="M42" s="7"/>
      <c r="N42" s="4"/>
      <c r="O42" s="4"/>
      <c r="P42" s="5" t="str">
        <f>IF(IFERROR(INDEX('[1]公式予選（TT）-結果表（貼付）'!$A:$Z,MATCH($B42,'[1]公式予選（TT）-結果表（貼付）'!$B:$B,0),MATCH(P$11,'[1]公式予選（TT）-結果表（貼付）'!$1:$1,0)),"")=0,"",IFERROR(INDEX('[1]公式予選（TT）-結果表（貼付）'!$A:$Z,MATCH($B42,'[1]公式予選（TT）-結果表（貼付）'!$B:$B,0),MATCH(P$11,'[1]公式予選（TT）-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公式予選（TT）-結果表（貼付）'!$A:$Z,MATCH($A42,'[1]公式予選（TT）-結果表（貼付）'!$A:$A,0),MATCH(S$11,'[1]公式予選（TT）-結果表（貼付）'!$1:$1,0)),"")=0,"",IFERROR(INDEX('[1]公式予選（TT）-結果表（貼付）'!$A:$Z,MATCH($A42,'[1]公式予選（TT）-結果表（貼付）'!$A:$A,0),MATCH(S$11,'[1]公式予選（TT）-結果表（貼付）'!$1:$1,0)),""))</f>
        <v/>
      </c>
      <c r="T42" s="4"/>
      <c r="U42" s="4"/>
    </row>
    <row r="43" spans="1:21" ht="12.75" customHeight="1" x14ac:dyDescent="0.15">
      <c r="A43" s="29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>31</v>
      </c>
      <c r="B43" s="30">
        <f>IFERROR(INDEX('[1]公式予選（TT）-結果表（貼付）'!A32:$V$50,MATCH($A43,'[1]公式予選（TT）-結果表（貼付）'!A32:$A$50,0),MATCH(公式予選結果表!B$11,'[1]公式予選（TT）-結果表（貼付）'!$1:$1,0)),"")</f>
        <v>12</v>
      </c>
      <c r="C43" s="30"/>
      <c r="D43" s="31" t="str">
        <f>IFERROR(INDEX('[1]公式予選（TT）-結果表（貼付）'!$A:$Z,MATCH($B43,'[1]公式予選（TT）-結果表（貼付）'!$B:$B,0),MATCH(公式予選結果表!D$11,'[1]公式予選（TT）-結果表（貼付）'!$1:$1,0)),"")</f>
        <v>大倉 正真</v>
      </c>
      <c r="E43" s="32" t="str">
        <f>IFERROR(INDEX('[1]公式予選（TT）-結果表（貼付）'!$A:$Z,MATCH($B43,'[1]公式予選（TT）-結果表（貼付）'!$B:$B,0),MATCH(公式予選結果表!E$11,'[1]公式予選（TT）-結果表（貼付）'!$1:$1,0)),"")</f>
        <v>TONYKART/YAMAHA</v>
      </c>
      <c r="F43" s="33" t="str">
        <f>IFERROR(INDEX('[1]公式予選（TT）-結果表（貼付）'!$A:$Z,MATCH($B43,'[1]公式予選（TT）-結果表（貼付）'!$B:$B,0),MATCH(公式予選結果表!F$11,'[1]公式予選（TT）-結果表（貼付）'!$1:$1,0)),"")</f>
        <v>RKT WINNER</v>
      </c>
      <c r="G43" s="34" t="str">
        <f>IFERROR(INDEX('[1]公式予選（TT）-結果表（貼付）'!$A:$Z,MATCH($B43,'[1]公式予選（TT）-結果表（貼付）'!$B:$B,0),MATCH(公式予選結果表!G$11,'[1]公式予選（TT）-結果表（貼付）'!$1:$1,0)),"")</f>
        <v>YH</v>
      </c>
      <c r="H43" s="35">
        <f>IF(A43="DNS","ｽﾀｰﾄ出来ず",IF(A43="DQ","失　格",IFERROR(INDEX('[1]公式予選（TT）-結果表（貼付）'!$A:$Z,MATCH($B43,'[1]公式予選（TT）-結果表（貼付）'!$B:$B,0),MATCH(公式予選結果表!H$11,'[1]公式予選（TT）-結果表（貼付）'!$1:$1,0)),"")))</f>
        <v>7.4633101851851857E-4</v>
      </c>
      <c r="I43" s="36" t="str">
        <f t="shared" si="0"/>
        <v/>
      </c>
      <c r="J43" s="39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J$11,'[1]公式予選（TT）-結果表（貼付）'!$1:$1,0)),""))</f>
        <v>2.2709999999999999</v>
      </c>
      <c r="K43" s="39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K$11,'[1]公式予選（TT）-結果表（貼付）'!$1:$1,0)),""))</f>
        <v>2.3E-2</v>
      </c>
      <c r="L43" s="37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>3/5</v>
      </c>
      <c r="M43" s="7"/>
      <c r="N43" s="4"/>
      <c r="O43" s="4"/>
      <c r="P43" s="5" t="str">
        <f>IF(IFERROR(INDEX('[1]公式予選（TT）-結果表（貼付）'!$A:$Z,MATCH($B43,'[1]公式予選（TT）-結果表（貼付）'!$B:$B,0),MATCH(P$11,'[1]公式予選（TT）-結果表（貼付）'!$1:$1,0)),"")=0,"",IFERROR(INDEX('[1]公式予選（TT）-結果表（貼付）'!$A:$Z,MATCH($B43,'[1]公式予選（TT）-結果表（貼付）'!$B:$B,0),MATCH(P$11,'[1]公式予選（TT）-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公式予選（TT）-結果表（貼付）'!$A:$Z,MATCH($A43,'[1]公式予選（TT）-結果表（貼付）'!$A:$A,0),MATCH(S$11,'[1]公式予選（TT）-結果表（貼付）'!$1:$1,0)),"")=0,"",IFERROR(INDEX('[1]公式予選（TT）-結果表（貼付）'!$A:$Z,MATCH($A43,'[1]公式予選（TT）-結果表（貼付）'!$A:$A,0),MATCH(S$11,'[1]公式予選（TT）-結果表（貼付）'!$1:$1,0)),""))</f>
        <v/>
      </c>
      <c r="T43" s="4"/>
      <c r="U43" s="4"/>
    </row>
    <row r="44" spans="1:21" ht="12.75" customHeight="1" x14ac:dyDescent="0.15">
      <c r="A44" s="29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>32</v>
      </c>
      <c r="B44" s="30">
        <f>IFERROR(INDEX('[1]公式予選（TT）-結果表（貼付）'!A33:$V$50,MATCH($A44,'[1]公式予選（TT）-結果表（貼付）'!A33:$A$50,0),MATCH(公式予選結果表!B$11,'[1]公式予選（TT）-結果表（貼付）'!$1:$1,0)),"")</f>
        <v>9</v>
      </c>
      <c r="C44" s="30"/>
      <c r="D44" s="31" t="str">
        <f>IFERROR(INDEX('[1]公式予選（TT）-結果表（貼付）'!$A:$Z,MATCH($B44,'[1]公式予選（TT）-結果表（貼付）'!$B:$B,0),MATCH(公式予選結果表!D$11,'[1]公式予選（TT）-結果表（貼付）'!$1:$1,0)),"")</f>
        <v>松本 聖生</v>
      </c>
      <c r="E44" s="32" t="str">
        <f>IFERROR(INDEX('[1]公式予選（TT）-結果表（貼付）'!$A:$Z,MATCH($B44,'[1]公式予選（TT）-結果表（貼付）'!$B:$B,0),MATCH(公式予選結果表!E$11,'[1]公式予選（TT）-結果表（貼付）'!$1:$1,0)),"")</f>
        <v>KART REPUBLIC/YAMAHA</v>
      </c>
      <c r="F44" s="33" t="str">
        <f>IFERROR(INDEX('[1]公式予選（TT）-結果表（貼付）'!$A:$Z,MATCH($B44,'[1]公式予選（TT）-結果表（貼付）'!$B:$B,0),MATCH(公式予選結果表!F$11,'[1]公式予選（TT）-結果表（貼付）'!$1:$1,0)),"")</f>
        <v>NEXT-ONE Racing</v>
      </c>
      <c r="G44" s="34" t="str">
        <f>IFERROR(INDEX('[1]公式予選（TT）-結果表（貼付）'!$A:$Z,MATCH($B44,'[1]公式予選（TT）-結果表（貼付）'!$B:$B,0),MATCH(公式予選結果表!G$11,'[1]公式予選（TT）-結果表（貼付）'!$1:$1,0)),"")</f>
        <v>YH</v>
      </c>
      <c r="H44" s="35">
        <f>IF(A44="DNS","ｽﾀｰﾄ出来ず",IF(A44="DQ","失　格",IFERROR(INDEX('[1]公式予選（TT）-結果表（貼付）'!$A:$Z,MATCH($B44,'[1]公式予選（TT）-結果表（貼付）'!$B:$B,0),MATCH(公式予選結果表!H$11,'[1]公式予選（TT）-結果表（貼付）'!$1:$1,0)),"")))</f>
        <v>7.5098379629629636E-4</v>
      </c>
      <c r="I44" s="36" t="str">
        <f t="shared" si="0"/>
        <v/>
      </c>
      <c r="J44" s="39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J$11,'[1]公式予選（TT）-結果表（貼付）'!$1:$1,0)),""))</f>
        <v>2.673</v>
      </c>
      <c r="K44" s="39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K$11,'[1]公式予選（TT）-結果表（貼付）'!$1:$1,0)),""))</f>
        <v>0.40200000000000002</v>
      </c>
      <c r="L44" s="37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>5/6</v>
      </c>
      <c r="M44" s="7"/>
      <c r="N44" s="4"/>
      <c r="O44" s="4"/>
      <c r="P44" s="5" t="str">
        <f>IF(IFERROR(INDEX('[1]公式予選（TT）-結果表（貼付）'!$A:$Z,MATCH($B44,'[1]公式予選（TT）-結果表（貼付）'!$B:$B,0),MATCH(P$11,'[1]公式予選（TT）-結果表（貼付）'!$1:$1,0)),"")=0,"",IFERROR(INDEX('[1]公式予選（TT）-結果表（貼付）'!$A:$Z,MATCH($B44,'[1]公式予選（TT）-結果表（貼付）'!$B:$B,0),MATCH(P$11,'[1]公式予選（TT）-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公式予選（TT）-結果表（貼付）'!$A:$Z,MATCH($A44,'[1]公式予選（TT）-結果表（貼付）'!$A:$A,0),MATCH(S$11,'[1]公式予選（TT）-結果表（貼付）'!$1:$1,0)),"")=0,"",IFERROR(INDEX('[1]公式予選（TT）-結果表（貼付）'!$A:$Z,MATCH($A44,'[1]公式予選（TT）-結果表（貼付）'!$A:$A,0),MATCH(S$11,'[1]公式予選（TT）-結果表（貼付）'!$1:$1,0)),""))</f>
        <v/>
      </c>
      <c r="T44" s="4"/>
      <c r="U44" s="4"/>
    </row>
    <row r="45" spans="1:21" ht="12.75" customHeight="1" x14ac:dyDescent="0.15">
      <c r="A45" s="29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>33</v>
      </c>
      <c r="B45" s="30">
        <f>IFERROR(INDEX('[1]公式予選（TT）-結果表（貼付）'!A34:$V$50,MATCH($A45,'[1]公式予選（TT）-結果表（貼付）'!A34:$A$50,0),MATCH(公式予選結果表!B$11,'[1]公式予選（TT）-結果表（貼付）'!$1:$1,0)),"")</f>
        <v>57</v>
      </c>
      <c r="C45" s="30"/>
      <c r="D45" s="31" t="str">
        <f>IFERROR(INDEX('[1]公式予選（TT）-結果表（貼付）'!$A:$Z,MATCH($B45,'[1]公式予選（TT）-結果表（貼付）'!$B:$B,0),MATCH(公式予選結果表!D$11,'[1]公式予選（TT）-結果表（貼付）'!$1:$1,0)),"")</f>
        <v>石川 大翔</v>
      </c>
      <c r="E45" s="32" t="str">
        <f>IFERROR(INDEX('[1]公式予選（TT）-結果表（貼付）'!$A:$Z,MATCH($B45,'[1]公式予選（TT）-結果表（貼付）'!$B:$B,0),MATCH(公式予選結果表!E$11,'[1]公式予選（TT）-結果表（貼付）'!$1:$1,0)),"")</f>
        <v>ﾊﾟﾛﾘﾝ/YAMAHA</v>
      </c>
      <c r="F45" s="33" t="str">
        <f>IFERROR(INDEX('[1]公式予選（TT）-結果表（貼付）'!$A:$Z,MATCH($B45,'[1]公式予選（TT）-結果表（貼付）'!$B:$B,0),MATCH(公式予選結果表!F$11,'[1]公式予選（TT）-結果表（貼付）'!$1:$1,0)),"")</f>
        <v>ぴぃたぁぱん</v>
      </c>
      <c r="G45" s="34" t="str">
        <f>IFERROR(INDEX('[1]公式予選（TT）-結果表（貼付）'!$A:$Z,MATCH($B45,'[1]公式予選（TT）-結果表（貼付）'!$B:$B,0),MATCH(公式予選結果表!G$11,'[1]公式予選（TT）-結果表（貼付）'!$1:$1,0)),"")</f>
        <v>YH</v>
      </c>
      <c r="H45" s="35">
        <f>IF(A45="DNS","ｽﾀｰﾄ出来ず",IF(A45="DQ","失　格",IFERROR(INDEX('[1]公式予選（TT）-結果表（貼付）'!$A:$Z,MATCH($B45,'[1]公式予選（TT）-結果表（貼付）'!$B:$B,0),MATCH(公式予選結果表!H$11,'[1]公式予選（TT）-結果表（貼付）'!$1:$1,0)),"")))</f>
        <v>7.5584490740740733E-4</v>
      </c>
      <c r="I45" s="36" t="str">
        <f t="shared" si="0"/>
        <v/>
      </c>
      <c r="J45" s="39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J$11,'[1]公式予選（TT）-結果表（貼付）'!$1:$1,0)),""))</f>
        <v>3.093</v>
      </c>
      <c r="K45" s="39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K$11,'[1]公式予選（TT）-結果表（貼付）'!$1:$1,0)),""))</f>
        <v>0.42</v>
      </c>
      <c r="L45" s="37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>5/5</v>
      </c>
      <c r="M45" s="7"/>
      <c r="N45" s="4"/>
      <c r="O45" s="4"/>
      <c r="P45" s="5" t="str">
        <f>IF(IFERROR(INDEX('[1]公式予選（TT）-結果表（貼付）'!$A:$Z,MATCH($B45,'[1]公式予選（TT）-結果表（貼付）'!$B:$B,0),MATCH(P$11,'[1]公式予選（TT）-結果表（貼付）'!$1:$1,0)),"")=0,"",IFERROR(INDEX('[1]公式予選（TT）-結果表（貼付）'!$A:$Z,MATCH($B45,'[1]公式予選（TT）-結果表（貼付）'!$B:$B,0),MATCH(P$11,'[1]公式予選（TT）-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公式予選（TT）-結果表（貼付）'!$A:$Z,MATCH($A45,'[1]公式予選（TT）-結果表（貼付）'!$A:$A,0),MATCH(S$11,'[1]公式予選（TT）-結果表（貼付）'!$1:$1,0)),"")=0,"",IFERROR(INDEX('[1]公式予選（TT）-結果表（貼付）'!$A:$Z,MATCH($A45,'[1]公式予選（TT）-結果表（貼付）'!$A:$A,0),MATCH(S$11,'[1]公式予選（TT）-結果表（貼付）'!$1:$1,0)),""))</f>
        <v/>
      </c>
      <c r="T45" s="4"/>
      <c r="U45" s="4"/>
    </row>
    <row r="46" spans="1:21" ht="12.75" customHeight="1" x14ac:dyDescent="0.15">
      <c r="A46" s="29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0" t="str">
        <f>IFERROR(INDEX('[1]公式予選（TT）-結果表（貼付）'!A35:$V$50,MATCH($A46,'[1]公式予選（TT）-結果表（貼付）'!A35:$A$50,0),MATCH(公式予選結果表!B$11,'[1]公式予選（TT）-結果表（貼付）'!$1:$1,0)),"")</f>
        <v/>
      </c>
      <c r="C46" s="30"/>
      <c r="D46" s="31" t="str">
        <f>IFERROR(INDEX('[1]公式予選（TT）-結果表（貼付）'!$A:$Z,MATCH($B46,'[1]公式予選（TT）-結果表（貼付）'!$B:$B,0),MATCH(公式予選結果表!D$11,'[1]公式予選（TT）-結果表（貼付）'!$1:$1,0)),"")</f>
        <v/>
      </c>
      <c r="E46" s="32" t="str">
        <f>IFERROR(INDEX('[1]公式予選（TT）-結果表（貼付）'!$A:$Z,MATCH($B46,'[1]公式予選（TT）-結果表（貼付）'!$B:$B,0),MATCH(公式予選結果表!E$11,'[1]公式予選（TT）-結果表（貼付）'!$1:$1,0)),"")</f>
        <v/>
      </c>
      <c r="F46" s="33" t="str">
        <f>IFERROR(INDEX('[1]公式予選（TT）-結果表（貼付）'!$A:$Z,MATCH($B46,'[1]公式予選（TT）-結果表（貼付）'!$B:$B,0),MATCH(公式予選結果表!F$11,'[1]公式予選（TT）-結果表（貼付）'!$1:$1,0)),"")</f>
        <v/>
      </c>
      <c r="G46" s="34" t="str">
        <f>IFERROR(INDEX('[1]公式予選（TT）-結果表（貼付）'!$A:$Z,MATCH($B46,'[1]公式予選（TT）-結果表（貼付）'!$B:$B,0),MATCH(公式予選結果表!G$11,'[1]公式予選（TT）-結果表（貼付）'!$1:$1,0)),"")</f>
        <v/>
      </c>
      <c r="H46" s="35" t="str">
        <f>IF(A46="DNS","ｽﾀｰﾄ出来ず",IF(A46="DQ","失　格",IFERROR(INDEX('[1]公式予選（TT）-結果表（貼付）'!$A:$Z,MATCH($B46,'[1]公式予選（TT）-結果表（貼付）'!$B:$B,0),MATCH(公式予選結果表!H$11,'[1]公式予選（TT）-結果表（貼付）'!$1:$1,0)),"")))</f>
        <v/>
      </c>
      <c r="I46" s="36" t="str">
        <f t="shared" si="0"/>
        <v/>
      </c>
      <c r="J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J$11,'[1]公式予選（TT）-結果表（貼付）'!$1:$1,0)),""))</f>
        <v/>
      </c>
      <c r="K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K$11,'[1]公式予選（TT）-結果表（貼付）'!$1:$1,0)),""))</f>
        <v/>
      </c>
      <c r="L46" s="37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tr">
        <f>IF(COUNTIF(I:I,"R")&gt;=1,"""R"" マークの車は、コースレコードを更新しました。従来のレコードタイムは"&amp;"　"&amp;I11,"")</f>
        <v/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13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7" customFormat="1" ht="12.75" customHeight="1" x14ac:dyDescent="0.15">
      <c r="A52" s="45" t="str">
        <f>IF(A53="","","ﾍﾟﾅﾙﾃｨ")</f>
        <v/>
      </c>
      <c r="B52" s="46"/>
      <c r="C52" s="46"/>
      <c r="D52" s="7"/>
      <c r="E52" s="7"/>
      <c r="F52" s="7"/>
      <c r="G52" s="8"/>
      <c r="H52" s="7"/>
      <c r="I52" s="13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s="47" customFormat="1" ht="12.75" customHeight="1" x14ac:dyDescent="0.15">
      <c r="A53" s="23" t="str">
        <f>IF(MAX(Q13:Q47)&lt;1,"",1)</f>
        <v/>
      </c>
      <c r="B53" s="47" t="str">
        <f t="shared" ref="B53:B63" si="2">IF(A53="","","No."&amp;INDEX($A$11:$U$47,MATCH($A53,$R$11:$R$47,0),MATCH("No.",$11:$11,0)))</f>
        <v/>
      </c>
      <c r="C53" s="47" t="str">
        <f t="shared" ref="C53:C63" si="3">INDEX($A$11:$U$46,MATCH($A53,$R$11:$R$46,0),MATCH("コメント",$11:$11,0))</f>
        <v/>
      </c>
      <c r="D53" s="7"/>
      <c r="E53" s="7"/>
      <c r="F53" s="7"/>
      <c r="G53" s="8"/>
      <c r="H53" s="7"/>
      <c r="I53" s="13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s="47" customFormat="1" ht="12.75" customHeight="1" x14ac:dyDescent="0.15">
      <c r="A54" s="48" t="str">
        <f t="shared" ref="A54:A63" si="4">IF(A53&lt;COUNTIF($R$12:$R$47,"&gt;"&amp;0),A53+1,"")</f>
        <v/>
      </c>
      <c r="B54" s="47" t="str">
        <f t="shared" si="2"/>
        <v/>
      </c>
      <c r="C54" s="47" t="str">
        <f t="shared" si="3"/>
        <v/>
      </c>
      <c r="D54" s="7"/>
      <c r="E54" s="7"/>
      <c r="F54" s="7"/>
      <c r="G54" s="8"/>
      <c r="H54" s="7"/>
      <c r="I54" s="13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s="47" customFormat="1" ht="12.75" customHeight="1" x14ac:dyDescent="0.15">
      <c r="A55" s="48" t="str">
        <f t="shared" si="4"/>
        <v/>
      </c>
      <c r="B55" s="47" t="str">
        <f t="shared" si="2"/>
        <v/>
      </c>
      <c r="C55" s="47" t="str">
        <f t="shared" si="3"/>
        <v/>
      </c>
      <c r="D55" s="7"/>
      <c r="E55" s="7"/>
      <c r="F55" s="7"/>
      <c r="G55" s="8"/>
      <c r="H55" s="7"/>
      <c r="I55" s="13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s="47" customFormat="1" ht="12.75" customHeight="1" x14ac:dyDescent="0.15">
      <c r="A56" s="48" t="str">
        <f t="shared" si="4"/>
        <v/>
      </c>
      <c r="B56" s="47" t="str">
        <f t="shared" si="2"/>
        <v/>
      </c>
      <c r="C56" s="47" t="str">
        <f t="shared" si="3"/>
        <v/>
      </c>
      <c r="D56" s="7"/>
      <c r="E56" s="7"/>
      <c r="F56" s="7"/>
      <c r="G56" s="8"/>
      <c r="H56" s="7"/>
      <c r="I56" s="13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s="47" customFormat="1" ht="12.75" customHeight="1" x14ac:dyDescent="0.15">
      <c r="A57" s="48" t="str">
        <f t="shared" si="4"/>
        <v/>
      </c>
      <c r="B57" s="47" t="str">
        <f t="shared" si="2"/>
        <v/>
      </c>
      <c r="C57" s="47" t="str">
        <f t="shared" si="3"/>
        <v/>
      </c>
      <c r="D57" s="7"/>
      <c r="E57" s="7"/>
      <c r="F57" s="7"/>
      <c r="G57" s="8"/>
      <c r="H57" s="7"/>
      <c r="I57" s="13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s="47" customFormat="1" ht="12.75" customHeight="1" x14ac:dyDescent="0.15">
      <c r="A58" s="48" t="str">
        <f t="shared" si="4"/>
        <v/>
      </c>
      <c r="B58" s="47" t="str">
        <f t="shared" si="2"/>
        <v/>
      </c>
      <c r="C58" s="47" t="str">
        <f t="shared" si="3"/>
        <v/>
      </c>
      <c r="D58" s="7"/>
      <c r="E58" s="7"/>
      <c r="F58" s="7"/>
      <c r="G58" s="8"/>
      <c r="H58" s="7"/>
      <c r="I58" s="13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s="47" customFormat="1" ht="12.75" customHeight="1" x14ac:dyDescent="0.15">
      <c r="A59" s="48" t="str">
        <f t="shared" si="4"/>
        <v/>
      </c>
      <c r="B59" s="47" t="str">
        <f t="shared" si="2"/>
        <v/>
      </c>
      <c r="C59" s="47" t="str">
        <f t="shared" si="3"/>
        <v/>
      </c>
      <c r="D59" s="7"/>
      <c r="E59" s="7"/>
      <c r="F59" s="7"/>
      <c r="G59" s="8"/>
      <c r="H59" s="7"/>
      <c r="I59" s="13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s="47" customFormat="1" ht="12.75" customHeight="1" x14ac:dyDescent="0.15">
      <c r="A60" s="48" t="str">
        <f t="shared" si="4"/>
        <v/>
      </c>
      <c r="B60" s="47" t="str">
        <f t="shared" si="2"/>
        <v/>
      </c>
      <c r="C60" s="47" t="str">
        <f t="shared" si="3"/>
        <v/>
      </c>
      <c r="D60" s="7"/>
      <c r="E60" s="7"/>
      <c r="F60" s="7"/>
      <c r="G60" s="8"/>
      <c r="H60" s="7"/>
      <c r="I60" s="13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s="47" customFormat="1" ht="12.75" customHeight="1" x14ac:dyDescent="0.15">
      <c r="A61" s="48" t="str">
        <f t="shared" si="4"/>
        <v/>
      </c>
      <c r="B61" s="47" t="str">
        <f t="shared" si="2"/>
        <v/>
      </c>
      <c r="C61" s="47" t="str">
        <f t="shared" si="3"/>
        <v/>
      </c>
      <c r="D61" s="7"/>
      <c r="E61" s="7"/>
      <c r="F61" s="7"/>
      <c r="G61" s="8"/>
      <c r="H61" s="7"/>
      <c r="I61" s="13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s="47" customFormat="1" ht="12.75" customHeight="1" x14ac:dyDescent="0.15">
      <c r="A62" s="48" t="str">
        <f t="shared" si="4"/>
        <v/>
      </c>
      <c r="B62" s="47" t="str">
        <f t="shared" si="2"/>
        <v/>
      </c>
      <c r="C62" s="47" t="str">
        <f t="shared" si="3"/>
        <v/>
      </c>
      <c r="D62" s="7"/>
      <c r="E62" s="7"/>
      <c r="F62" s="7"/>
      <c r="G62" s="8"/>
      <c r="H62" s="7"/>
      <c r="I62" s="13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s="47" customFormat="1" ht="12.75" customHeight="1" x14ac:dyDescent="0.15">
      <c r="A63" s="48" t="str">
        <f t="shared" si="4"/>
        <v/>
      </c>
      <c r="B63" s="47" t="str">
        <f t="shared" si="2"/>
        <v/>
      </c>
      <c r="C63" s="47" t="str">
        <f t="shared" si="3"/>
        <v/>
      </c>
      <c r="D63" s="7"/>
      <c r="E63" s="7"/>
      <c r="F63" s="7"/>
      <c r="G63" s="8"/>
      <c r="H63" s="7"/>
      <c r="I63" s="13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8"/>
      <c r="H64" s="44"/>
      <c r="I64" s="13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13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13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13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13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9"/>
      <c r="B69" s="49"/>
      <c r="C69" s="49"/>
      <c r="D69" s="49"/>
      <c r="E69" s="49"/>
      <c r="F69" s="49"/>
      <c r="G69" s="50"/>
      <c r="H69" s="51"/>
      <c r="I69" s="52"/>
      <c r="J69" s="49"/>
      <c r="K69" s="49"/>
      <c r="L69" s="49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3"/>
      <c r="B70" s="53"/>
      <c r="C70" s="53"/>
      <c r="D70" s="53"/>
      <c r="E70" s="53"/>
      <c r="F70" s="53"/>
      <c r="G70" s="54"/>
      <c r="H70" s="55"/>
      <c r="I70" s="56"/>
      <c r="J70" s="53"/>
      <c r="K70" s="53"/>
      <c r="L70" s="53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13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13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13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13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13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13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13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13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13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13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13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13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13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13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13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13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13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13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13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13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13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13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13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13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13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13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13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13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13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13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13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13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13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13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13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13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13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13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13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13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13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13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13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13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13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13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13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13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13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13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13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13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13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13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13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13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13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13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13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13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13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13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13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13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13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13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13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13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13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13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13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13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13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13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13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13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13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13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13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13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13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13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13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13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13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13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13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13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13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13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13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13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13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13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13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13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13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13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13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13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13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13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13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13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13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13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13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13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13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13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13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13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13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13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13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13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13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13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13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13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13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13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13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13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13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13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13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13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13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13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13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13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13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13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13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13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13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13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13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13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13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13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13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13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13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13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13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13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13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13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13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13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13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13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13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13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13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13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13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13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13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13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13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13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13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13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13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13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13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13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13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13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13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13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13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13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13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13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13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13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13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13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13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13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13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13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13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13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13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13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13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13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13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13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13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13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13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13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13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13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13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13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13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13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13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13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13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13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13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13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13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13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13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13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13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13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13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13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13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13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13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13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13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13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13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13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13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13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13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13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13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13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13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13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13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13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13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13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13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13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13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13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13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13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13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13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13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13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13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13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13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13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13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13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13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13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13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13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13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13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13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13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13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13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13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13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13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13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13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13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13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13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13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13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13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13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13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13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13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13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13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13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13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13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13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13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13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13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13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13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13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13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13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13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13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3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3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3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3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3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3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3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3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3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3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3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3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3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3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3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3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3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3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3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3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3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3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3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3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3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3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3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3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3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3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3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3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3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3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3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3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3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3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3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3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3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3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3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3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3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3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3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3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3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3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3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3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3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3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3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3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3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3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3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3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3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3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3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3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3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3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3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3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3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3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3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3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3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3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3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3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3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3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3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3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3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3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3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3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3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3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3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3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3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3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3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3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3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3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3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3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3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3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3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3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3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3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3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3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3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3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3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3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3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3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3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3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3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3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3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3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3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3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3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3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3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3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3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3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3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3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3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3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3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3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3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3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3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3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3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3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3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3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3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3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mergeCells count="1">
    <mergeCell ref="I6:J6"/>
  </mergeCells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2022-07-17T00:07:03Z</dcterms:created>
  <dcterms:modified xsi:type="dcterms:W3CDTF">2022-07-17T00:27:19Z</dcterms:modified>
</cp:coreProperties>
</file>