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-グリッド表" sheetId="1" r:id="rId1"/>
  </sheets>
  <externalReferences>
    <externalReference r:id="rId2"/>
    <externalReference r:id="rId3"/>
  </externalReferences>
  <definedNames>
    <definedName name="_xlnm.Print_Area" localSheetId="0">'予選ヒート-グリッド表'!$A$1:$L$97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B18" i="1"/>
  <c r="F18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K6" i="1"/>
  <c r="C20" i="1" l="1"/>
  <c r="C18" i="1"/>
  <c r="F19" i="1"/>
  <c r="G18" i="1"/>
  <c r="D18" i="1"/>
  <c r="C19" i="1"/>
  <c r="K19" i="1" l="1"/>
  <c r="K18" i="1"/>
  <c r="B22" i="1"/>
  <c r="H19" i="1"/>
  <c r="I18" i="1"/>
  <c r="H20" i="1"/>
  <c r="H18" i="1"/>
  <c r="F23" i="1" l="1"/>
  <c r="C22" i="1"/>
  <c r="C24" i="1"/>
  <c r="C23" i="1"/>
  <c r="G22" i="1"/>
  <c r="D22" i="1"/>
  <c r="F22" i="1"/>
  <c r="H24" i="1" l="1"/>
  <c r="H22" i="1"/>
  <c r="I22" i="1"/>
  <c r="B26" i="1"/>
  <c r="K23" i="1"/>
  <c r="K22" i="1"/>
  <c r="H23" i="1"/>
  <c r="F26" i="1" l="1"/>
  <c r="G26" i="1"/>
  <c r="D26" i="1"/>
  <c r="C28" i="1"/>
  <c r="F27" i="1"/>
  <c r="C26" i="1"/>
  <c r="C27" i="1"/>
  <c r="K27" i="1" l="1"/>
  <c r="K26" i="1"/>
  <c r="B30" i="1"/>
  <c r="H27" i="1"/>
  <c r="I26" i="1"/>
  <c r="H28" i="1"/>
  <c r="H26" i="1"/>
  <c r="F31" i="1" l="1"/>
  <c r="C30" i="1"/>
  <c r="D30" i="1"/>
  <c r="C32" i="1"/>
  <c r="C31" i="1"/>
  <c r="G30" i="1"/>
  <c r="F30" i="1"/>
  <c r="H32" i="1" l="1"/>
  <c r="H30" i="1"/>
  <c r="H31" i="1"/>
  <c r="K31" i="1"/>
  <c r="K30" i="1"/>
  <c r="B34" i="1"/>
  <c r="I30" i="1"/>
  <c r="F34" i="1" l="1"/>
  <c r="G34" i="1"/>
  <c r="D34" i="1"/>
  <c r="C35" i="1"/>
  <c r="F35" i="1"/>
  <c r="C34" i="1"/>
  <c r="C36" i="1"/>
  <c r="K35" i="1" l="1"/>
  <c r="K34" i="1"/>
  <c r="B38" i="1"/>
  <c r="H35" i="1"/>
  <c r="I34" i="1"/>
  <c r="H36" i="1"/>
  <c r="H34" i="1"/>
  <c r="F39" i="1" l="1"/>
  <c r="C38" i="1"/>
  <c r="C40" i="1"/>
  <c r="C39" i="1"/>
  <c r="G38" i="1"/>
  <c r="D38" i="1"/>
  <c r="F38" i="1"/>
  <c r="H40" i="1" l="1"/>
  <c r="H38" i="1"/>
  <c r="I38" i="1"/>
  <c r="B42" i="1"/>
  <c r="K39" i="1"/>
  <c r="K38" i="1"/>
  <c r="H39" i="1"/>
  <c r="F42" i="1" l="1"/>
  <c r="G42" i="1"/>
  <c r="D42" i="1"/>
  <c r="C43" i="1"/>
  <c r="F43" i="1"/>
  <c r="C42" i="1"/>
  <c r="C44" i="1"/>
  <c r="K43" i="1" l="1"/>
  <c r="K42" i="1"/>
  <c r="B46" i="1"/>
  <c r="H43" i="1"/>
  <c r="I42" i="1"/>
  <c r="H44" i="1"/>
  <c r="H42" i="1"/>
  <c r="F47" i="1" l="1"/>
  <c r="C46" i="1"/>
  <c r="D46" i="1"/>
  <c r="C48" i="1"/>
  <c r="C47" i="1"/>
  <c r="G46" i="1"/>
  <c r="F46" i="1"/>
  <c r="H48" i="1" l="1"/>
  <c r="H46" i="1"/>
  <c r="B50" i="1"/>
  <c r="I46" i="1"/>
  <c r="K47" i="1"/>
  <c r="K46" i="1"/>
  <c r="H47" i="1"/>
  <c r="F50" i="1" l="1"/>
  <c r="G50" i="1"/>
  <c r="D50" i="1"/>
  <c r="C52" i="1"/>
  <c r="F51" i="1"/>
  <c r="C50" i="1"/>
  <c r="C51" i="1"/>
  <c r="K51" i="1" l="1"/>
  <c r="K50" i="1"/>
  <c r="B54" i="1"/>
  <c r="H51" i="1"/>
  <c r="I50" i="1"/>
  <c r="H52" i="1"/>
  <c r="H50" i="1"/>
  <c r="F55" i="1" l="1"/>
  <c r="C54" i="1"/>
  <c r="D54" i="1"/>
  <c r="C56" i="1"/>
  <c r="C55" i="1"/>
  <c r="G54" i="1"/>
  <c r="F54" i="1"/>
  <c r="H56" i="1" l="1"/>
  <c r="H54" i="1"/>
  <c r="B58" i="1"/>
  <c r="H55" i="1"/>
  <c r="K55" i="1"/>
  <c r="K54" i="1"/>
  <c r="I54" i="1"/>
  <c r="F58" i="1" l="1"/>
  <c r="C59" i="1"/>
  <c r="D58" i="1"/>
  <c r="G58" i="1"/>
  <c r="F59" i="1"/>
  <c r="C58" i="1"/>
  <c r="C60" i="1"/>
  <c r="K59" i="1" l="1"/>
  <c r="K58" i="1"/>
  <c r="B62" i="1"/>
  <c r="H59" i="1"/>
  <c r="I58" i="1"/>
  <c r="H60" i="1"/>
  <c r="H58" i="1"/>
  <c r="F63" i="1" l="1"/>
  <c r="C62" i="1"/>
  <c r="C64" i="1"/>
  <c r="C63" i="1"/>
  <c r="G62" i="1"/>
  <c r="D62" i="1"/>
  <c r="F62" i="1"/>
  <c r="H64" i="1" l="1"/>
  <c r="H62" i="1"/>
  <c r="B66" i="1"/>
  <c r="I62" i="1"/>
  <c r="H63" i="1"/>
  <c r="K63" i="1"/>
  <c r="K62" i="1"/>
  <c r="F66" i="1" l="1"/>
  <c r="C68" i="1"/>
  <c r="C67" i="1"/>
  <c r="D66" i="1"/>
  <c r="G66" i="1"/>
  <c r="F67" i="1"/>
  <c r="C66" i="1"/>
  <c r="K67" i="1" l="1"/>
  <c r="K66" i="1"/>
  <c r="B70" i="1"/>
  <c r="H67" i="1"/>
  <c r="I66" i="1"/>
  <c r="H68" i="1"/>
  <c r="H66" i="1"/>
  <c r="F71" i="1" l="1"/>
  <c r="C70" i="1"/>
  <c r="C72" i="1"/>
  <c r="C71" i="1"/>
  <c r="G70" i="1"/>
  <c r="D70" i="1"/>
  <c r="F70" i="1"/>
  <c r="H72" i="1" l="1"/>
  <c r="H70" i="1"/>
  <c r="B74" i="1"/>
  <c r="I70" i="1"/>
  <c r="H71" i="1"/>
  <c r="K71" i="1"/>
  <c r="K70" i="1"/>
  <c r="F74" i="1" l="1"/>
  <c r="D74" i="1"/>
  <c r="C76" i="1"/>
  <c r="C75" i="1"/>
  <c r="G74" i="1"/>
  <c r="F75" i="1"/>
  <c r="C74" i="1"/>
  <c r="K75" i="1" l="1"/>
  <c r="K74" i="1"/>
  <c r="B78" i="1"/>
  <c r="H75" i="1"/>
  <c r="I74" i="1"/>
  <c r="H76" i="1"/>
  <c r="H74" i="1"/>
  <c r="F79" i="1" l="1"/>
  <c r="C78" i="1"/>
  <c r="C80" i="1"/>
  <c r="C79" i="1"/>
  <c r="G78" i="1"/>
  <c r="D78" i="1"/>
  <c r="F78" i="1"/>
  <c r="H80" i="1" l="1"/>
  <c r="H78" i="1"/>
  <c r="I78" i="1"/>
  <c r="H79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<sst xmlns="http://schemas.openxmlformats.org/spreadsheetml/2006/main" count="4" uniqueCount="4">
  <si>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</si>
  <si>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</si>
  <si>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予選ヒート グリッド表</t>
    <rPh sb="10" eb="11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</si>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</sst>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0" fontId="0" fillId="0" borderId="0" xfId="0" applyNumberFormat="1" applyFont="1" applyFill="1" applyBorder="1" applyAlignment="1" applyProtection="1"/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center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25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3009899" y="2085976"/>
          <a:ext cx="1657351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57525" y="2000250"/>
          <a:ext cx="160020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476250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3</xdr:col>
      <xdr:colOff>895350</xdr:colOff>
      <xdr:row>93</xdr:row>
      <xdr:rowOff>38100</xdr:rowOff>
    </xdr:from>
    <xdr:to>
      <xdr:col>9</xdr:col>
      <xdr:colOff>322850</xdr:colOff>
      <xdr:row>96</xdr:row>
      <xdr:rowOff>123824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76475" y="11468100"/>
          <a:ext cx="3770900" cy="51434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&#12459;&#12487;&#12483;&#12488;%20&#12458;&#12540;&#12503;&#12531;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-結果表（貼付）"/>
      <sheetName val="公式予選（TT）-結果表（印刷）"/>
      <sheetName val="JAF提出用（予選）"/>
      <sheetName val="公式予選（TT）-結果表・グリッド用（貼付）"/>
      <sheetName val="予選ヒート-グリッド表（印刷）"/>
      <sheetName val="予選ヒート-レース結果表（貼付）"/>
      <sheetName val="予選ヒート-レース結果表（印刷）"/>
      <sheetName val="予選ヒート-レース結果表・グリッド用（貼付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カデット オープン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37</v>
          </cell>
          <cell r="C2" t="str">
            <v>前田 蒼介</v>
          </cell>
          <cell r="D2">
            <v>7.2004629629629632E-4</v>
          </cell>
          <cell r="E2">
            <v>6</v>
          </cell>
          <cell r="F2" t="str">
            <v>ｶﾃﾞｯﾄｵｰﾌﾟﾝ</v>
          </cell>
          <cell r="I2" t="str">
            <v>Team REGOLITH</v>
          </cell>
          <cell r="J2" t="str">
            <v>KARTREPUBLIC/YAMAHA</v>
          </cell>
          <cell r="K2" t="str">
            <v>YH</v>
          </cell>
          <cell r="M2">
            <v>24</v>
          </cell>
          <cell r="N2">
            <v>73.143000000000001</v>
          </cell>
          <cell r="O2">
            <v>7.206712962962964E-4</v>
          </cell>
          <cell r="P2">
            <v>6</v>
          </cell>
          <cell r="Q2">
            <v>4.1481828703703707E-3</v>
          </cell>
          <cell r="R2">
            <v>31.396000000000001</v>
          </cell>
          <cell r="S2">
            <v>30.815999999999999</v>
          </cell>
          <cell r="U2" t="str">
            <v>D7f9eafe0</v>
          </cell>
        </row>
        <row r="3">
          <cell r="A3">
            <v>2</v>
          </cell>
          <cell r="B3">
            <v>39</v>
          </cell>
          <cell r="C3" t="str">
            <v>澤田 龍征</v>
          </cell>
          <cell r="D3">
            <v>7.2024305555555557E-4</v>
          </cell>
          <cell r="E3">
            <v>6</v>
          </cell>
          <cell r="F3" t="str">
            <v>ｶﾃﾞｯﾄｵｰﾌﾟﾝ</v>
          </cell>
          <cell r="G3">
            <v>1.7000000000000001E-2</v>
          </cell>
          <cell r="H3">
            <v>1.7000000000000001E-2</v>
          </cell>
          <cell r="I3" t="str">
            <v>LUCE MOTOR SPORTS</v>
          </cell>
          <cell r="J3" t="str">
            <v>PAROLIN/YAMAHA</v>
          </cell>
          <cell r="K3" t="str">
            <v>YH</v>
          </cell>
          <cell r="M3">
            <v>4553927</v>
          </cell>
          <cell r="N3">
            <v>73.123000000000005</v>
          </cell>
          <cell r="O3">
            <v>7.2120370370370361E-4</v>
          </cell>
          <cell r="P3">
            <v>6</v>
          </cell>
          <cell r="Q3">
            <v>4.1465856481481484E-3</v>
          </cell>
          <cell r="R3">
            <v>31.422000000000001</v>
          </cell>
          <cell r="S3">
            <v>30.806999999999999</v>
          </cell>
          <cell r="U3" t="str">
            <v>D8a5fdc85</v>
          </cell>
        </row>
        <row r="4">
          <cell r="A4">
            <v>3</v>
          </cell>
          <cell r="B4">
            <v>18</v>
          </cell>
          <cell r="C4" t="str">
            <v>関谷 拓真</v>
          </cell>
          <cell r="D4">
            <v>7.222800925925925E-4</v>
          </cell>
          <cell r="E4">
            <v>6</v>
          </cell>
          <cell r="F4" t="str">
            <v>ｶﾃﾞｯﾄｵｰﾌﾟﾝ</v>
          </cell>
          <cell r="G4">
            <v>0.193</v>
          </cell>
          <cell r="H4">
            <v>0.17599999999999999</v>
          </cell>
          <cell r="I4" t="str">
            <v>RT WORLD</v>
          </cell>
          <cell r="J4" t="str">
            <v>PAROLIN/YAMAHA</v>
          </cell>
          <cell r="K4" t="str">
            <v>YH</v>
          </cell>
          <cell r="M4">
            <v>3411831</v>
          </cell>
          <cell r="N4">
            <v>72.917000000000002</v>
          </cell>
          <cell r="O4">
            <v>7.2396990740740744E-4</v>
          </cell>
          <cell r="P4">
            <v>6</v>
          </cell>
          <cell r="Q4">
            <v>3.8039583333333328E-3</v>
          </cell>
          <cell r="R4">
            <v>31.303000000000001</v>
          </cell>
          <cell r="S4">
            <v>31.102</v>
          </cell>
          <cell r="U4" t="str">
            <v>D68877b11</v>
          </cell>
        </row>
        <row r="5">
          <cell r="A5">
            <v>4</v>
          </cell>
          <cell r="B5">
            <v>21</v>
          </cell>
          <cell r="C5" t="str">
            <v>林 樹生</v>
          </cell>
          <cell r="D5">
            <v>7.2262731481481483E-4</v>
          </cell>
          <cell r="E5">
            <v>6</v>
          </cell>
          <cell r="F5" t="str">
            <v>ｶﾃﾞｯﾄｵｰﾌﾟﾝ</v>
          </cell>
          <cell r="G5">
            <v>0.223</v>
          </cell>
          <cell r="H5">
            <v>0.03</v>
          </cell>
          <cell r="I5" t="str">
            <v>HIGUCHI RACING TEAM</v>
          </cell>
          <cell r="J5" t="str">
            <v>parolin/YAMAHA</v>
          </cell>
          <cell r="K5" t="str">
            <v>YH</v>
          </cell>
          <cell r="M5">
            <v>12402315</v>
          </cell>
          <cell r="N5">
            <v>72.882000000000005</v>
          </cell>
          <cell r="O5">
            <v>7.2512731481481473E-4</v>
          </cell>
          <cell r="P5">
            <v>6</v>
          </cell>
          <cell r="Q5">
            <v>4.2260879629629636E-3</v>
          </cell>
          <cell r="R5">
            <v>31.257000000000001</v>
          </cell>
          <cell r="S5">
            <v>31.178000000000001</v>
          </cell>
          <cell r="U5" t="str">
            <v>D7497d7a6</v>
          </cell>
        </row>
        <row r="6">
          <cell r="A6">
            <v>5</v>
          </cell>
          <cell r="B6">
            <v>16</v>
          </cell>
          <cell r="C6" t="str">
            <v>横山 輝翔</v>
          </cell>
          <cell r="D6">
            <v>7.228819444444445E-4</v>
          </cell>
          <cell r="E6">
            <v>6</v>
          </cell>
          <cell r="F6" t="str">
            <v>ｶﾃﾞｯﾄｵｰﾌﾟﾝ</v>
          </cell>
          <cell r="G6">
            <v>0.245</v>
          </cell>
          <cell r="H6">
            <v>2.1999999999999999E-2</v>
          </cell>
          <cell r="I6" t="str">
            <v>ﾁｰﾑﾅｶﾞｵ</v>
          </cell>
          <cell r="J6" t="str">
            <v>energy/YAMAHA</v>
          </cell>
          <cell r="K6" t="str">
            <v>YH</v>
          </cell>
          <cell r="M6">
            <v>4359071</v>
          </cell>
          <cell r="N6">
            <v>72.856999999999999</v>
          </cell>
          <cell r="O6">
            <v>7.2350694444444448E-4</v>
          </cell>
          <cell r="P6">
            <v>6</v>
          </cell>
          <cell r="Q6">
            <v>3.8338541666666664E-3</v>
          </cell>
          <cell r="R6">
            <v>31.381</v>
          </cell>
          <cell r="S6">
            <v>31.076000000000001</v>
          </cell>
          <cell r="U6" t="str">
            <v>D9d46ba52</v>
          </cell>
        </row>
        <row r="7">
          <cell r="A7">
            <v>6</v>
          </cell>
          <cell r="B7">
            <v>56</v>
          </cell>
          <cell r="C7" t="str">
            <v>南崎 高志</v>
          </cell>
          <cell r="D7">
            <v>7.2329861111111108E-4</v>
          </cell>
          <cell r="E7">
            <v>6</v>
          </cell>
          <cell r="F7" t="str">
            <v>ｶﾃﾞｯﾄｵｰﾌﾟﾝ</v>
          </cell>
          <cell r="G7">
            <v>0.28100000000000003</v>
          </cell>
          <cell r="H7">
            <v>3.5999999999999997E-2</v>
          </cell>
          <cell r="I7" t="str">
            <v>ｼﾅｼﾞｰﾘﾝｸｽ</v>
          </cell>
          <cell r="J7" t="str">
            <v>Energy corse/YAMAHA</v>
          </cell>
          <cell r="K7" t="str">
            <v>YH</v>
          </cell>
          <cell r="M7">
            <v>1308199</v>
          </cell>
          <cell r="N7">
            <v>72.814999999999998</v>
          </cell>
          <cell r="O7">
            <v>7.2543981481481472E-4</v>
          </cell>
          <cell r="P7">
            <v>6</v>
          </cell>
          <cell r="Q7">
            <v>3.8318750000000002E-3</v>
          </cell>
          <cell r="R7">
            <v>31.341999999999999</v>
          </cell>
          <cell r="S7">
            <v>31.151</v>
          </cell>
          <cell r="U7" t="str">
            <v>Db93ab24a</v>
          </cell>
        </row>
        <row r="8">
          <cell r="A8">
            <v>7</v>
          </cell>
          <cell r="B8">
            <v>34</v>
          </cell>
          <cell r="C8" t="str">
            <v>手塚 大雅</v>
          </cell>
          <cell r="D8">
            <v>7.248032407407407E-4</v>
          </cell>
          <cell r="E8">
            <v>6</v>
          </cell>
          <cell r="F8" t="str">
            <v>ｶﾃﾞｯﾄｵｰﾌﾟﾝ</v>
          </cell>
          <cell r="G8">
            <v>0.41099999999999998</v>
          </cell>
          <cell r="H8">
            <v>0.13</v>
          </cell>
          <cell r="I8" t="str">
            <v>Zi-Vivre RT</v>
          </cell>
          <cell r="J8" t="str">
            <v>Drago Corse/YAMAHA</v>
          </cell>
          <cell r="K8" t="str">
            <v>YH</v>
          </cell>
          <cell r="M8">
            <v>23</v>
          </cell>
          <cell r="N8">
            <v>72.662999999999997</v>
          </cell>
          <cell r="O8">
            <v>7.2806712962962972E-4</v>
          </cell>
          <cell r="P8">
            <v>6</v>
          </cell>
          <cell r="Q8">
            <v>4.1573495370370375E-3</v>
          </cell>
          <cell r="R8">
            <v>31.523</v>
          </cell>
          <cell r="S8">
            <v>31.1</v>
          </cell>
          <cell r="U8" t="str">
            <v>D7e95341b</v>
          </cell>
        </row>
        <row r="9">
          <cell r="A9">
            <v>8</v>
          </cell>
          <cell r="B9">
            <v>22</v>
          </cell>
          <cell r="C9" t="str">
            <v>刈米 悠人</v>
          </cell>
          <cell r="D9">
            <v>7.2517361111111101E-4</v>
          </cell>
          <cell r="E9">
            <v>5</v>
          </cell>
          <cell r="F9" t="str">
            <v>ｶﾃﾞｯﾄｵｰﾌﾟﾝ</v>
          </cell>
          <cell r="G9">
            <v>0.443</v>
          </cell>
          <cell r="H9">
            <v>3.2000000000000001E-2</v>
          </cell>
          <cell r="I9" t="str">
            <v>ぴぃたぁぱん</v>
          </cell>
          <cell r="J9" t="str">
            <v>ｶｰﾄﾘﾊﾟﾌﾞﾘｯｸ/YAMAHA</v>
          </cell>
          <cell r="K9" t="str">
            <v>YH</v>
          </cell>
          <cell r="M9">
            <v>11391506</v>
          </cell>
          <cell r="N9">
            <v>72.626000000000005</v>
          </cell>
          <cell r="O9">
            <v>7.2828703703703695E-4</v>
          </cell>
          <cell r="P9">
            <v>6</v>
          </cell>
          <cell r="Q9">
            <v>4.0287268518518519E-3</v>
          </cell>
          <cell r="R9">
            <v>31.835000000000001</v>
          </cell>
          <cell r="S9">
            <v>31.108000000000001</v>
          </cell>
          <cell r="U9" t="str">
            <v>D759c49c0</v>
          </cell>
        </row>
        <row r="10">
          <cell r="A10">
            <v>9</v>
          </cell>
          <cell r="B10">
            <v>72</v>
          </cell>
          <cell r="C10" t="str">
            <v>橋本 凛久</v>
          </cell>
          <cell r="D10">
            <v>7.2523148148148154E-4</v>
          </cell>
          <cell r="E10">
            <v>2</v>
          </cell>
          <cell r="F10" t="str">
            <v>ｶﾃﾞｯﾄｵｰﾌﾟﾝ</v>
          </cell>
          <cell r="G10">
            <v>0.44800000000000001</v>
          </cell>
          <cell r="H10">
            <v>5.0000000000000001E-3</v>
          </cell>
          <cell r="I10" t="str">
            <v>KC NAGAHARA</v>
          </cell>
          <cell r="J10" t="str">
            <v>CRG/YAMAHA</v>
          </cell>
          <cell r="K10" t="str">
            <v>YH</v>
          </cell>
          <cell r="M10">
            <v>10363204</v>
          </cell>
          <cell r="N10">
            <v>72.62</v>
          </cell>
          <cell r="O10">
            <v>7.2652777777777776E-4</v>
          </cell>
          <cell r="P10">
            <v>6</v>
          </cell>
          <cell r="Q10">
            <v>3.9402430555555553E-3</v>
          </cell>
          <cell r="R10">
            <v>31.488</v>
          </cell>
          <cell r="S10">
            <v>31.356999999999999</v>
          </cell>
          <cell r="U10" t="str">
            <v>D58fffa17</v>
          </cell>
        </row>
        <row r="11">
          <cell r="A11">
            <v>10</v>
          </cell>
          <cell r="B11">
            <v>42</v>
          </cell>
          <cell r="C11" t="str">
            <v>元田 心絆</v>
          </cell>
          <cell r="D11">
            <v>7.256944444444445E-4</v>
          </cell>
          <cell r="E11">
            <v>6</v>
          </cell>
          <cell r="F11" t="str">
            <v>ｶﾃﾞｯﾄｵｰﾌﾟﾝ</v>
          </cell>
          <cell r="G11">
            <v>0.48799999999999999</v>
          </cell>
          <cell r="H11">
            <v>0.04</v>
          </cell>
          <cell r="J11" t="str">
            <v>TONYKART/YAMAHA</v>
          </cell>
          <cell r="K11" t="str">
            <v>YH</v>
          </cell>
          <cell r="M11">
            <v>15121033</v>
          </cell>
          <cell r="N11">
            <v>72.573999999999998</v>
          </cell>
          <cell r="O11">
            <v>7.2850694444444449E-4</v>
          </cell>
          <cell r="P11">
            <v>6</v>
          </cell>
          <cell r="Q11">
            <v>3.9063425925925923E-3</v>
          </cell>
          <cell r="R11">
            <v>31.506</v>
          </cell>
          <cell r="S11">
            <v>31.193999999999999</v>
          </cell>
          <cell r="U11" t="str">
            <v>D43dedb70</v>
          </cell>
        </row>
        <row r="12">
          <cell r="A12">
            <v>11</v>
          </cell>
          <cell r="B12">
            <v>94</v>
          </cell>
          <cell r="C12" t="str">
            <v>清永 旺佑</v>
          </cell>
          <cell r="D12">
            <v>7.2579861111111109E-4</v>
          </cell>
          <cell r="E12">
            <v>6</v>
          </cell>
          <cell r="F12" t="str">
            <v>ｶﾃﾞｯﾄｵｰﾌﾟﾝ</v>
          </cell>
          <cell r="G12">
            <v>0.497</v>
          </cell>
          <cell r="H12">
            <v>8.9999999999999993E-3</v>
          </cell>
          <cell r="I12" t="str">
            <v>HIGUCHI Racing Team</v>
          </cell>
          <cell r="J12" t="str">
            <v>TONY KART/YAMAHA</v>
          </cell>
          <cell r="K12" t="str">
            <v>YH</v>
          </cell>
          <cell r="M12">
            <v>3130852</v>
          </cell>
          <cell r="N12">
            <v>72.563999999999993</v>
          </cell>
          <cell r="O12">
            <v>7.2701388888888891E-4</v>
          </cell>
          <cell r="P12">
            <v>6</v>
          </cell>
          <cell r="Q12">
            <v>4.2362731481481479E-3</v>
          </cell>
          <cell r="R12">
            <v>31.550999999999998</v>
          </cell>
          <cell r="S12">
            <v>31.158000000000001</v>
          </cell>
          <cell r="U12" t="str">
            <v>D24535a33</v>
          </cell>
        </row>
        <row r="13">
          <cell r="A13">
            <v>12</v>
          </cell>
          <cell r="B13">
            <v>8</v>
          </cell>
          <cell r="C13" t="str">
            <v>森谷 永翔</v>
          </cell>
          <cell r="D13">
            <v>7.2630787037037032E-4</v>
          </cell>
          <cell r="E13">
            <v>6</v>
          </cell>
          <cell r="F13" t="str">
            <v>ｶﾃﾞｯﾄｵｰﾌﾟﾝ</v>
          </cell>
          <cell r="G13">
            <v>0.54100000000000004</v>
          </cell>
          <cell r="H13">
            <v>4.3999999999999997E-2</v>
          </cell>
          <cell r="I13" t="str">
            <v>ERSwithSACCESS</v>
          </cell>
          <cell r="J13" t="str">
            <v>ﾊﾟﾛﾘﾝ/YAMAHA</v>
          </cell>
          <cell r="K13" t="str">
            <v>YH</v>
          </cell>
          <cell r="M13">
            <v>13624525</v>
          </cell>
          <cell r="N13">
            <v>72.513000000000005</v>
          </cell>
          <cell r="O13">
            <v>7.2668981481481488E-4</v>
          </cell>
          <cell r="P13">
            <v>6</v>
          </cell>
          <cell r="Q13">
            <v>3.7526736111111111E-3</v>
          </cell>
          <cell r="R13">
            <v>31.687000000000001</v>
          </cell>
          <cell r="S13">
            <v>31.065999999999999</v>
          </cell>
          <cell r="U13" t="str">
            <v>Df2cde01f</v>
          </cell>
        </row>
        <row r="14">
          <cell r="A14">
            <v>13</v>
          </cell>
          <cell r="B14">
            <v>64</v>
          </cell>
          <cell r="C14" t="str">
            <v>中野 貴介</v>
          </cell>
          <cell r="D14">
            <v>7.2635416666666671E-4</v>
          </cell>
          <cell r="E14">
            <v>6</v>
          </cell>
          <cell r="F14" t="str">
            <v>ｶﾃﾞｯﾄｵｰﾌﾟﾝ</v>
          </cell>
          <cell r="G14">
            <v>0.54500000000000004</v>
          </cell>
          <cell r="H14">
            <v>4.0000000000000001E-3</v>
          </cell>
          <cell r="I14" t="str">
            <v>HIGUCHI Racing Team</v>
          </cell>
          <cell r="J14" t="str">
            <v>PAROLIN/YAMAHA</v>
          </cell>
          <cell r="K14" t="str">
            <v>YH</v>
          </cell>
          <cell r="M14">
            <v>26</v>
          </cell>
          <cell r="N14">
            <v>72.507999999999996</v>
          </cell>
          <cell r="O14">
            <v>7.2844907407407407E-4</v>
          </cell>
          <cell r="P14">
            <v>6</v>
          </cell>
          <cell r="Q14">
            <v>4.2324768518518519E-3</v>
          </cell>
          <cell r="R14">
            <v>31.591000000000001</v>
          </cell>
          <cell r="S14">
            <v>31.166</v>
          </cell>
          <cell r="U14" t="str">
            <v>D53f6de64</v>
          </cell>
        </row>
        <row r="15">
          <cell r="A15">
            <v>14</v>
          </cell>
          <cell r="B15">
            <v>55</v>
          </cell>
          <cell r="C15" t="str">
            <v>石部 旺介</v>
          </cell>
          <cell r="D15">
            <v>7.2724537037037029E-4</v>
          </cell>
          <cell r="E15">
            <v>6</v>
          </cell>
          <cell r="F15" t="str">
            <v>ｶﾃﾞｯﾄｵｰﾌﾟﾝ</v>
          </cell>
          <cell r="G15">
            <v>0.622</v>
          </cell>
          <cell r="H15">
            <v>7.6999999999999999E-2</v>
          </cell>
          <cell r="I15" t="str">
            <v>ERS with SACCESS</v>
          </cell>
          <cell r="J15" t="str">
            <v>birelART/YAMAHA</v>
          </cell>
          <cell r="K15" t="str">
            <v>YH</v>
          </cell>
          <cell r="M15">
            <v>15615352</v>
          </cell>
          <cell r="N15">
            <v>72.418999999999997</v>
          </cell>
          <cell r="O15">
            <v>7.2896990740740734E-4</v>
          </cell>
          <cell r="P15">
            <v>6</v>
          </cell>
          <cell r="Q15">
            <v>4.0506712962962961E-3</v>
          </cell>
          <cell r="R15">
            <v>31.562999999999999</v>
          </cell>
          <cell r="S15">
            <v>31.271000000000001</v>
          </cell>
          <cell r="U15" t="str">
            <v>Db8316fd3</v>
          </cell>
        </row>
        <row r="16">
          <cell r="A16">
            <v>15</v>
          </cell>
          <cell r="B16">
            <v>17</v>
          </cell>
          <cell r="C16" t="str">
            <v>島津 舞央</v>
          </cell>
          <cell r="D16">
            <v>7.277199074074074E-4</v>
          </cell>
          <cell r="E16">
            <v>5</v>
          </cell>
          <cell r="F16" t="str">
            <v>ｶﾃﾞｯﾄｵｰﾌﾟﾝ</v>
          </cell>
          <cell r="G16">
            <v>0.66300000000000003</v>
          </cell>
          <cell r="H16">
            <v>4.1000000000000002E-2</v>
          </cell>
          <cell r="I16" t="str">
            <v>ぴぃたぁぱん</v>
          </cell>
          <cell r="J16" t="str">
            <v>FALCON/YAMAHA</v>
          </cell>
          <cell r="K16" t="str">
            <v>YH</v>
          </cell>
          <cell r="M16">
            <v>13104447</v>
          </cell>
          <cell r="N16">
            <v>72.372</v>
          </cell>
          <cell r="O16">
            <v>7.2789351851851845E-4</v>
          </cell>
          <cell r="P16">
            <v>6</v>
          </cell>
          <cell r="Q16">
            <v>3.8222916666666665E-3</v>
          </cell>
          <cell r="R16">
            <v>31.870999999999999</v>
          </cell>
          <cell r="S16">
            <v>31.39</v>
          </cell>
          <cell r="U16" t="str">
            <v>D6da06ba0</v>
          </cell>
        </row>
        <row r="17">
          <cell r="A17">
            <v>16</v>
          </cell>
          <cell r="B17">
            <v>27</v>
          </cell>
          <cell r="C17" t="str">
            <v>三好 天水</v>
          </cell>
          <cell r="D17">
            <v>7.2774305555555559E-4</v>
          </cell>
          <cell r="E17">
            <v>6</v>
          </cell>
          <cell r="F17" t="str">
            <v>ｶﾃﾞｯﾄｵｰﾌﾟﾝ</v>
          </cell>
          <cell r="G17">
            <v>0.66500000000000004</v>
          </cell>
          <cell r="H17">
            <v>2E-3</v>
          </cell>
          <cell r="I17" t="str">
            <v>ﾊﾗﾀﾞｶｰﾄｸﾗﾌﾞ</v>
          </cell>
          <cell r="J17" t="str">
            <v>KOSMIC/YAMAHA</v>
          </cell>
          <cell r="K17" t="str">
            <v>YH</v>
          </cell>
          <cell r="M17">
            <v>12</v>
          </cell>
          <cell r="N17">
            <v>72.37</v>
          </cell>
          <cell r="O17">
            <v>7.2918981481481489E-4</v>
          </cell>
          <cell r="P17">
            <v>6</v>
          </cell>
          <cell r="Q17">
            <v>3.786851851851852E-3</v>
          </cell>
          <cell r="R17">
            <v>31.582999999999998</v>
          </cell>
          <cell r="S17">
            <v>31.294</v>
          </cell>
          <cell r="U17" t="str">
            <v>D768142af</v>
          </cell>
        </row>
        <row r="18">
          <cell r="A18">
            <v>17</v>
          </cell>
          <cell r="B18">
            <v>63</v>
          </cell>
          <cell r="C18" t="str">
            <v>高木 彪乃介</v>
          </cell>
          <cell r="D18">
            <v>7.2850694444444449E-4</v>
          </cell>
          <cell r="E18">
            <v>6</v>
          </cell>
          <cell r="F18" t="str">
            <v>ｶﾃﾞｯﾄｵｰﾌﾟﾝ</v>
          </cell>
          <cell r="G18">
            <v>0.73099999999999998</v>
          </cell>
          <cell r="H18">
            <v>6.6000000000000003E-2</v>
          </cell>
          <cell r="I18" t="str">
            <v>ATEAM Buzz Motorsport</v>
          </cell>
          <cell r="J18" t="str">
            <v>ﾊﾟﾛﾘﾝ/YAMAHA</v>
          </cell>
          <cell r="K18" t="str">
            <v>YH</v>
          </cell>
          <cell r="M18">
            <v>25</v>
          </cell>
          <cell r="N18">
            <v>72.293999999999997</v>
          </cell>
          <cell r="O18">
            <v>7.3065972222222206E-4</v>
          </cell>
          <cell r="P18">
            <v>6</v>
          </cell>
          <cell r="Q18">
            <v>4.2310185185185185E-3</v>
          </cell>
          <cell r="R18">
            <v>31.536000000000001</v>
          </cell>
          <cell r="S18">
            <v>31.407</v>
          </cell>
          <cell r="U18" t="str">
            <v>Da106653c</v>
          </cell>
        </row>
        <row r="19">
          <cell r="A19">
            <v>18</v>
          </cell>
          <cell r="B19">
            <v>23</v>
          </cell>
          <cell r="C19" t="str">
            <v>柴崎 尊</v>
          </cell>
          <cell r="D19">
            <v>7.2884259259259267E-4</v>
          </cell>
          <cell r="E19">
            <v>6</v>
          </cell>
          <cell r="F19" t="str">
            <v>ｶﾃﾞｯﾄｵｰﾌﾟﾝ</v>
          </cell>
          <cell r="G19">
            <v>0.76</v>
          </cell>
          <cell r="H19">
            <v>2.9000000000000001E-2</v>
          </cell>
          <cell r="I19" t="str">
            <v>HRS JAPAN</v>
          </cell>
          <cell r="J19" t="str">
            <v>ﾊﾟﾛﾘﾝ/YAMAHA</v>
          </cell>
          <cell r="K19" t="str">
            <v>YH</v>
          </cell>
          <cell r="M19">
            <v>797</v>
          </cell>
          <cell r="N19">
            <v>72.260999999999996</v>
          </cell>
          <cell r="O19">
            <v>7.3068287037037025E-4</v>
          </cell>
          <cell r="P19">
            <v>6</v>
          </cell>
          <cell r="Q19">
            <v>4.1295949074074073E-3</v>
          </cell>
          <cell r="R19">
            <v>31.609000000000002</v>
          </cell>
          <cell r="S19">
            <v>31.363</v>
          </cell>
          <cell r="U19" t="str">
            <v>D857ab6c</v>
          </cell>
        </row>
        <row r="20">
          <cell r="A20">
            <v>19</v>
          </cell>
          <cell r="B20">
            <v>25</v>
          </cell>
          <cell r="C20" t="str">
            <v>寺西 俊稀</v>
          </cell>
          <cell r="D20">
            <v>7.2900462962962969E-4</v>
          </cell>
          <cell r="E20">
            <v>6</v>
          </cell>
          <cell r="F20" t="str">
            <v>ｶﾃﾞｯﾄｵｰﾌﾟﾝ</v>
          </cell>
          <cell r="G20">
            <v>0.77400000000000002</v>
          </cell>
          <cell r="H20">
            <v>1.4E-2</v>
          </cell>
          <cell r="I20" t="str">
            <v>ONEPOINT</v>
          </cell>
          <cell r="J20" t="str">
            <v>ﾊﾟﾛﾘﾝ/YAMAHA</v>
          </cell>
          <cell r="K20" t="str">
            <v>YH</v>
          </cell>
          <cell r="M20">
            <v>4740237</v>
          </cell>
          <cell r="N20">
            <v>72.245000000000005</v>
          </cell>
          <cell r="O20">
            <v>7.2980324074074082E-4</v>
          </cell>
          <cell r="P20">
            <v>6</v>
          </cell>
          <cell r="Q20">
            <v>4.0830439814814818E-3</v>
          </cell>
          <cell r="R20">
            <v>31.725999999999999</v>
          </cell>
          <cell r="S20">
            <v>31.26</v>
          </cell>
          <cell r="U20" t="str">
            <v>D876cbbd4</v>
          </cell>
        </row>
        <row r="21">
          <cell r="A21">
            <v>20</v>
          </cell>
          <cell r="B21">
            <v>26</v>
          </cell>
          <cell r="C21" t="str">
            <v>林 龍輝</v>
          </cell>
          <cell r="D21">
            <v>7.306944444444444E-4</v>
          </cell>
          <cell r="E21">
            <v>6</v>
          </cell>
          <cell r="F21" t="str">
            <v>ｶﾃﾞｯﾄｵｰﾌﾟﾝ</v>
          </cell>
          <cell r="G21">
            <v>0.92</v>
          </cell>
          <cell r="H21">
            <v>0.14599999999999999</v>
          </cell>
          <cell r="I21" t="str">
            <v>ﾊﾗﾀﾞｶｰﾄｸﾗﾌﾞ</v>
          </cell>
          <cell r="J21" t="str">
            <v>EXPRIT/YAMAHA</v>
          </cell>
          <cell r="K21" t="str">
            <v>YH</v>
          </cell>
          <cell r="M21">
            <v>5444022</v>
          </cell>
          <cell r="N21">
            <v>72.078000000000003</v>
          </cell>
          <cell r="O21">
            <v>7.3231481481481487E-4</v>
          </cell>
          <cell r="P21">
            <v>6</v>
          </cell>
          <cell r="Q21">
            <v>3.9494675925925921E-3</v>
          </cell>
          <cell r="R21">
            <v>31.657</v>
          </cell>
          <cell r="S21">
            <v>31.475000000000001</v>
          </cell>
          <cell r="U21" t="str">
            <v>D8667fd35</v>
          </cell>
        </row>
        <row r="22">
          <cell r="A22">
            <v>21</v>
          </cell>
          <cell r="B22">
            <v>33</v>
          </cell>
          <cell r="C22" t="str">
            <v>今村 昴星</v>
          </cell>
          <cell r="D22">
            <v>7.3218749999999987E-4</v>
          </cell>
          <cell r="E22">
            <v>5</v>
          </cell>
          <cell r="F22" t="str">
            <v>ｶﾃﾞｯﾄｵｰﾌﾟﾝ</v>
          </cell>
          <cell r="G22">
            <v>1.0489999999999999</v>
          </cell>
          <cell r="H22">
            <v>0.129</v>
          </cell>
          <cell r="I22" t="str">
            <v>HIGUCHI Racing TEAM</v>
          </cell>
          <cell r="J22" t="str">
            <v>PAROLIN/YAMAHA</v>
          </cell>
          <cell r="K22" t="str">
            <v>YH</v>
          </cell>
          <cell r="M22">
            <v>5011096</v>
          </cell>
          <cell r="N22">
            <v>71.930999999999997</v>
          </cell>
          <cell r="O22">
            <v>7.3714120370370372E-4</v>
          </cell>
          <cell r="P22">
            <v>5</v>
          </cell>
          <cell r="Q22">
            <v>3.5677083333333338E-3</v>
          </cell>
          <cell r="R22">
            <v>31.763999999999999</v>
          </cell>
          <cell r="S22">
            <v>31.497</v>
          </cell>
          <cell r="U22" t="str">
            <v>D8c657bd2</v>
          </cell>
        </row>
        <row r="23">
          <cell r="A23">
            <v>22</v>
          </cell>
          <cell r="B23">
            <v>11</v>
          </cell>
          <cell r="C23" t="str">
            <v>飯田 一仁</v>
          </cell>
          <cell r="D23">
            <v>7.3280092592592581E-4</v>
          </cell>
          <cell r="E23">
            <v>5</v>
          </cell>
          <cell r="F23" t="str">
            <v>ｶﾃﾞｯﾄｵｰﾌﾟﾝ</v>
          </cell>
          <cell r="G23">
            <v>1.1020000000000001</v>
          </cell>
          <cell r="H23">
            <v>5.2999999999999999E-2</v>
          </cell>
          <cell r="I23" t="str">
            <v>ｶｰﾄｶﾞﾚｰｼﾞｸﾗｯｼｭﾒｲﾄ</v>
          </cell>
          <cell r="J23" t="str">
            <v>LNKART/YAMAHA</v>
          </cell>
          <cell r="K23" t="str">
            <v>YH</v>
          </cell>
          <cell r="M23">
            <v>14406513</v>
          </cell>
          <cell r="N23">
            <v>71.87</v>
          </cell>
          <cell r="O23">
            <v>7.3380787037037045E-4</v>
          </cell>
          <cell r="P23">
            <v>6</v>
          </cell>
          <cell r="Q23">
            <v>3.8991319444444447E-3</v>
          </cell>
          <cell r="R23">
            <v>31.946999999999999</v>
          </cell>
          <cell r="S23">
            <v>31.454000000000001</v>
          </cell>
          <cell r="U23" t="str">
            <v>D6fb63d8</v>
          </cell>
        </row>
        <row r="24">
          <cell r="A24">
            <v>23</v>
          </cell>
          <cell r="B24">
            <v>91</v>
          </cell>
          <cell r="C24" t="str">
            <v>森 一真</v>
          </cell>
          <cell r="D24">
            <v>7.3283564814814815E-4</v>
          </cell>
          <cell r="E24">
            <v>5</v>
          </cell>
          <cell r="F24" t="str">
            <v>ｶﾃﾞｯﾄｵｰﾌﾟﾝ</v>
          </cell>
          <cell r="G24">
            <v>1.105</v>
          </cell>
          <cell r="H24">
            <v>3.0000000000000001E-3</v>
          </cell>
          <cell r="I24" t="str">
            <v>ﾁｰﾑﾅｶﾞｵ</v>
          </cell>
          <cell r="J24" t="str">
            <v>energy corse/YAMAHA</v>
          </cell>
          <cell r="K24" t="str">
            <v>YH</v>
          </cell>
          <cell r="M24">
            <v>3572468</v>
          </cell>
          <cell r="N24">
            <v>71.867000000000004</v>
          </cell>
          <cell r="O24">
            <v>7.337152777777779E-4</v>
          </cell>
          <cell r="P24">
            <v>6</v>
          </cell>
          <cell r="Q24">
            <v>3.9989236111111111E-3</v>
          </cell>
          <cell r="R24">
            <v>31.739000000000001</v>
          </cell>
          <cell r="S24">
            <v>31.654</v>
          </cell>
          <cell r="U24" t="str">
            <v>D274ef4a2</v>
          </cell>
        </row>
        <row r="25">
          <cell r="A25">
            <v>24</v>
          </cell>
          <cell r="B25">
            <v>10</v>
          </cell>
          <cell r="C25" t="str">
            <v>大川 尚志</v>
          </cell>
          <cell r="D25">
            <v>7.3550925925925921E-4</v>
          </cell>
          <cell r="E25">
            <v>5</v>
          </cell>
          <cell r="F25" t="str">
            <v>ｶﾃﾞｯﾄｵｰﾌﾟﾝ</v>
          </cell>
          <cell r="G25">
            <v>1.3360000000000001</v>
          </cell>
          <cell r="H25">
            <v>0.23100000000000001</v>
          </cell>
          <cell r="I25" t="str">
            <v>Formation Lap Racing</v>
          </cell>
          <cell r="J25" t="str">
            <v>puraga/YAMAHA</v>
          </cell>
          <cell r="K25" t="str">
            <v>YH</v>
          </cell>
          <cell r="M25">
            <v>20</v>
          </cell>
          <cell r="N25">
            <v>71.605999999999995</v>
          </cell>
          <cell r="O25">
            <v>7.3556712962962974E-4</v>
          </cell>
          <cell r="P25">
            <v>6</v>
          </cell>
          <cell r="Q25">
            <v>3.9560532407407409E-3</v>
          </cell>
          <cell r="R25">
            <v>32.033000000000001</v>
          </cell>
          <cell r="S25">
            <v>32.962000000000003</v>
          </cell>
          <cell r="U25" t="str">
            <v>D9f50400</v>
          </cell>
        </row>
        <row r="26">
          <cell r="A26">
            <v>25</v>
          </cell>
          <cell r="B26">
            <v>30</v>
          </cell>
          <cell r="C26" t="str">
            <v>中野 遼</v>
          </cell>
          <cell r="D26">
            <v>7.3730324074074074E-4</v>
          </cell>
          <cell r="E26">
            <v>6</v>
          </cell>
          <cell r="F26" t="str">
            <v>ｶﾃﾞｯﾄｵｰﾌﾟﾝ</v>
          </cell>
          <cell r="G26">
            <v>1.4910000000000001</v>
          </cell>
          <cell r="H26">
            <v>0.155</v>
          </cell>
          <cell r="I26" t="str">
            <v>ﾁｰﾑﾅｶﾞｵ</v>
          </cell>
          <cell r="J26" t="str">
            <v>Energy/YAMAHA</v>
          </cell>
          <cell r="K26" t="str">
            <v>YH</v>
          </cell>
          <cell r="M26">
            <v>4540638</v>
          </cell>
          <cell r="N26">
            <v>71.430999999999997</v>
          </cell>
          <cell r="O26">
            <v>7.3810185185185177E-4</v>
          </cell>
          <cell r="P26">
            <v>6</v>
          </cell>
          <cell r="Q26">
            <v>4.1183796296296298E-3</v>
          </cell>
          <cell r="R26">
            <v>32.107999999999997</v>
          </cell>
          <cell r="S26">
            <v>31.594999999999999</v>
          </cell>
          <cell r="U26" t="str">
            <v>D8d6e31e4</v>
          </cell>
        </row>
        <row r="27">
          <cell r="A27">
            <v>26</v>
          </cell>
          <cell r="B27">
            <v>82</v>
          </cell>
          <cell r="C27" t="str">
            <v>松居 寿來</v>
          </cell>
          <cell r="D27">
            <v>7.3880787037037025E-4</v>
          </cell>
          <cell r="E27">
            <v>5</v>
          </cell>
          <cell r="F27" t="str">
            <v>ｶﾃﾞｯﾄｵｰﾌﾟﾝ</v>
          </cell>
          <cell r="G27">
            <v>1.621</v>
          </cell>
          <cell r="H27">
            <v>0.13</v>
          </cell>
          <cell r="I27" t="str">
            <v>ｶﾞﾚｰｼﾞC</v>
          </cell>
          <cell r="J27" t="str">
            <v>ﾌﾟﾗｶﾞ/YAMAHA</v>
          </cell>
          <cell r="K27" t="str">
            <v>YH</v>
          </cell>
          <cell r="M27">
            <v>27</v>
          </cell>
          <cell r="N27">
            <v>71.286000000000001</v>
          </cell>
          <cell r="O27">
            <v>7.395023148148148E-4</v>
          </cell>
          <cell r="P27">
            <v>6</v>
          </cell>
          <cell r="Q27">
            <v>4.038553240740741E-3</v>
          </cell>
          <cell r="R27">
            <v>32.121000000000002</v>
          </cell>
          <cell r="S27">
            <v>31.771999999999998</v>
          </cell>
          <cell r="U27" t="str">
            <v>D2f5af78c</v>
          </cell>
        </row>
        <row r="28">
          <cell r="A28">
            <v>27</v>
          </cell>
          <cell r="B28">
            <v>99</v>
          </cell>
          <cell r="C28" t="str">
            <v>永井 海吏</v>
          </cell>
          <cell r="D28">
            <v>7.3994212962962957E-4</v>
          </cell>
          <cell r="E28">
            <v>5</v>
          </cell>
          <cell r="F28" t="str">
            <v>ｶﾃﾞｯﾄｵｰﾌﾟﾝ</v>
          </cell>
          <cell r="G28">
            <v>1.7190000000000001</v>
          </cell>
          <cell r="H28">
            <v>9.8000000000000004E-2</v>
          </cell>
          <cell r="I28" t="str">
            <v>ｶｰﾄｶﾞﾚｰｼﾞｸﾗｯｼｭﾒｲﾄ</v>
          </cell>
          <cell r="J28" t="str">
            <v>EXPRIT/YAMAHA</v>
          </cell>
          <cell r="K28" t="str">
            <v>YH</v>
          </cell>
          <cell r="M28">
            <v>28</v>
          </cell>
          <cell r="N28">
            <v>71.177000000000007</v>
          </cell>
          <cell r="O28">
            <v>7.4267361111111105E-4</v>
          </cell>
          <cell r="P28">
            <v>5</v>
          </cell>
          <cell r="Q28">
            <v>3.5736574074074078E-3</v>
          </cell>
          <cell r="R28">
            <v>32.154000000000003</v>
          </cell>
          <cell r="S28">
            <v>31.777000000000001</v>
          </cell>
          <cell r="U28" t="str">
            <v>Dd099db19</v>
          </cell>
        </row>
        <row r="29">
          <cell r="A29">
            <v>28</v>
          </cell>
          <cell r="B29">
            <v>24</v>
          </cell>
          <cell r="C29" t="str">
            <v>道尾 柊哉</v>
          </cell>
          <cell r="D29">
            <v>7.4158564814814823E-4</v>
          </cell>
          <cell r="E29">
            <v>5</v>
          </cell>
          <cell r="F29" t="str">
            <v>ｶﾃﾞｯﾄｵｰﾌﾟﾝ</v>
          </cell>
          <cell r="G29">
            <v>1.861</v>
          </cell>
          <cell r="H29">
            <v>0.14199999999999999</v>
          </cell>
          <cell r="I29" t="str">
            <v>ﾊﾗﾀﾞｶｰﾄｸﾗﾌﾞ</v>
          </cell>
          <cell r="J29" t="str">
            <v>FALCON/YAMAHA</v>
          </cell>
          <cell r="K29" t="str">
            <v>YH</v>
          </cell>
          <cell r="M29">
            <v>16444408</v>
          </cell>
          <cell r="N29">
            <v>71.019000000000005</v>
          </cell>
          <cell r="O29">
            <v>7.4275462962962967E-4</v>
          </cell>
          <cell r="P29">
            <v>6</v>
          </cell>
          <cell r="Q29">
            <v>3.9457175925925927E-3</v>
          </cell>
          <cell r="R29">
            <v>32.420999999999999</v>
          </cell>
          <cell r="S29">
            <v>31.986000000000001</v>
          </cell>
          <cell r="U29" t="str">
            <v>D778a7612</v>
          </cell>
        </row>
        <row r="30">
          <cell r="A30">
            <v>29</v>
          </cell>
          <cell r="B30">
            <v>44</v>
          </cell>
          <cell r="C30" t="str">
            <v>種田 隆威</v>
          </cell>
          <cell r="D30">
            <v>7.4310185185185189E-4</v>
          </cell>
          <cell r="E30">
            <v>2</v>
          </cell>
          <cell r="F30" t="str">
            <v>ｶﾃﾞｯﾄｵｰﾌﾟﾝ</v>
          </cell>
          <cell r="G30">
            <v>1.992</v>
          </cell>
          <cell r="H30">
            <v>0.13100000000000001</v>
          </cell>
          <cell r="I30" t="str">
            <v>FLAXﾓｰﾀｰｽﾎﾟｰﾂ</v>
          </cell>
          <cell r="J30" t="str">
            <v>GLEATEQ/YAMAHA</v>
          </cell>
          <cell r="K30" t="str">
            <v>YH</v>
          </cell>
          <cell r="M30">
            <v>10739758</v>
          </cell>
          <cell r="N30">
            <v>70.873999999999995</v>
          </cell>
          <cell r="O30">
            <v>7.4449074074074077E-4</v>
          </cell>
          <cell r="P30">
            <v>6</v>
          </cell>
          <cell r="Q30">
            <v>4.060625E-3</v>
          </cell>
          <cell r="R30">
            <v>32.555999999999997</v>
          </cell>
          <cell r="S30">
            <v>31.768000000000001</v>
          </cell>
          <cell r="U30" t="str">
            <v>D41c8adc8</v>
          </cell>
        </row>
        <row r="31">
          <cell r="A31">
            <v>30</v>
          </cell>
          <cell r="B31">
            <v>20</v>
          </cell>
          <cell r="C31" t="str">
            <v>成川 綜佑</v>
          </cell>
          <cell r="D31">
            <v>7.4606481481481485E-4</v>
          </cell>
          <cell r="E31">
            <v>5</v>
          </cell>
          <cell r="F31" t="str">
            <v>ｶﾃﾞｯﾄｵｰﾌﾟﾝ</v>
          </cell>
          <cell r="G31">
            <v>2.2480000000000002</v>
          </cell>
          <cell r="H31">
            <v>0.25600000000000001</v>
          </cell>
          <cell r="I31" t="str">
            <v>KAKIE racing team</v>
          </cell>
          <cell r="J31" t="str">
            <v>KART REPUBLIC/YAMAHA</v>
          </cell>
          <cell r="K31" t="str">
            <v>YH</v>
          </cell>
          <cell r="M31">
            <v>4728256</v>
          </cell>
          <cell r="N31">
            <v>70.593000000000004</v>
          </cell>
          <cell r="O31">
            <v>7.469212962962962E-4</v>
          </cell>
          <cell r="P31">
            <v>6</v>
          </cell>
          <cell r="Q31">
            <v>4.2120486111111109E-3</v>
          </cell>
          <cell r="R31">
            <v>32.511000000000003</v>
          </cell>
          <cell r="S31">
            <v>32.244999999999997</v>
          </cell>
          <cell r="U31" t="str">
            <v>D84714f30</v>
          </cell>
        </row>
        <row r="32">
          <cell r="A32">
            <v>31</v>
          </cell>
          <cell r="B32">
            <v>12</v>
          </cell>
          <cell r="C32" t="str">
            <v>大倉 正真</v>
          </cell>
          <cell r="D32">
            <v>7.4633101851851857E-4</v>
          </cell>
          <cell r="E32">
            <v>3</v>
          </cell>
          <cell r="F32" t="str">
            <v>ｶﾃﾞｯﾄｵｰﾌﾟﾝ</v>
          </cell>
          <cell r="G32">
            <v>2.2709999999999999</v>
          </cell>
          <cell r="H32">
            <v>2.3E-2</v>
          </cell>
          <cell r="I32" t="str">
            <v>RKT WINNER</v>
          </cell>
          <cell r="J32" t="str">
            <v>TONYKART/YAMAHA</v>
          </cell>
          <cell r="K32" t="str">
            <v>YH</v>
          </cell>
          <cell r="M32">
            <v>21</v>
          </cell>
          <cell r="N32">
            <v>70.566999999999993</v>
          </cell>
          <cell r="O32">
            <v>7.4884259259259262E-4</v>
          </cell>
          <cell r="P32">
            <v>5</v>
          </cell>
          <cell r="Q32">
            <v>3.5243518518518514E-3</v>
          </cell>
          <cell r="R32">
            <v>33.18</v>
          </cell>
          <cell r="S32">
            <v>32.113</v>
          </cell>
          <cell r="U32" t="str">
            <v>D6ebdbd2e</v>
          </cell>
        </row>
        <row r="33">
          <cell r="A33">
            <v>32</v>
          </cell>
          <cell r="B33">
            <v>9</v>
          </cell>
          <cell r="C33" t="str">
            <v>松本 聖生</v>
          </cell>
          <cell r="D33">
            <v>7.5098379629629636E-4</v>
          </cell>
          <cell r="E33">
            <v>5</v>
          </cell>
          <cell r="F33" t="str">
            <v>ｶﾃﾞｯﾄｵｰﾌﾟﾝ</v>
          </cell>
          <cell r="G33">
            <v>2.673</v>
          </cell>
          <cell r="H33">
            <v>0.40200000000000002</v>
          </cell>
          <cell r="I33" t="str">
            <v>NEXT-ONE Racing</v>
          </cell>
          <cell r="J33" t="str">
            <v>KART REPUBLIC/YAMAHA</v>
          </cell>
          <cell r="K33" t="str">
            <v>YH</v>
          </cell>
          <cell r="M33">
            <v>19</v>
          </cell>
          <cell r="N33">
            <v>70.13</v>
          </cell>
          <cell r="O33">
            <v>7.5365740740740731E-4</v>
          </cell>
          <cell r="P33">
            <v>6</v>
          </cell>
          <cell r="Q33">
            <v>4.2304861111111111E-3</v>
          </cell>
          <cell r="R33">
            <v>32.542000000000002</v>
          </cell>
          <cell r="S33">
            <v>32.573999999999998</v>
          </cell>
          <cell r="U33" t="str">
            <v>D22bcb4b</v>
          </cell>
        </row>
        <row r="34">
          <cell r="A34">
            <v>33</v>
          </cell>
          <cell r="B34">
            <v>57</v>
          </cell>
          <cell r="C34" t="str">
            <v>石川 大翔</v>
          </cell>
          <cell r="D34">
            <v>7.5584490740740733E-4</v>
          </cell>
          <cell r="E34">
            <v>5</v>
          </cell>
          <cell r="F34" t="str">
            <v>ｶﾃﾞｯﾄｵｰﾌﾟﾝ</v>
          </cell>
          <cell r="G34">
            <v>3.093</v>
          </cell>
          <cell r="H34">
            <v>0.42</v>
          </cell>
          <cell r="I34" t="str">
            <v>ぴぃたぁぱん</v>
          </cell>
          <cell r="J34" t="str">
            <v>ﾊﾟﾛﾘﾝ/YAMAHA</v>
          </cell>
          <cell r="K34" t="str">
            <v>YH</v>
          </cell>
          <cell r="M34">
            <v>12781733</v>
          </cell>
          <cell r="N34">
            <v>69.679000000000002</v>
          </cell>
          <cell r="O34">
            <v>7.5946759259259251E-4</v>
          </cell>
          <cell r="P34">
            <v>5</v>
          </cell>
          <cell r="Q34">
            <v>3.6203819444444447E-3</v>
          </cell>
          <cell r="R34">
            <v>32.692</v>
          </cell>
          <cell r="S34">
            <v>32.613</v>
          </cell>
          <cell r="U34" t="str">
            <v>D49dcca60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zoomScaleNormal="100" zoomScaleSheetLayoutView="100" workbookViewId="0">
      <selection activeCell="O25" sqref="O25"/>
    </sheetView>
  </sheetViews>
  <sheetFormatPr defaultColWidth="13.33203125" defaultRowHeight="15" customHeight="1" x14ac:dyDescent="0.15"/>
  <cols>
    <col min="1" max="1" width="13.33203125" style="3" customWidth="1"/>
    <col min="2" max="2" width="4" style="3" bestFit="1" customWidth="1"/>
    <col min="3" max="3" width="6.83203125" style="3" customWidth="1"/>
    <col min="4" max="4" width="15.83203125" style="3" bestFit="1" customWidth="1"/>
    <col min="5" max="7" width="13.33203125" style="3" customWidth="1"/>
    <col min="8" max="8" width="6.83203125" style="3" customWidth="1"/>
    <col min="9" max="12" width="13.33203125" style="3" customWidth="1"/>
    <col min="13" max="13" width="0.83203125" style="3" customWidth="1"/>
    <col min="14" max="16384" width="13.33203125" style="3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K6" s="4">
        <f>+[1]各種設定!D18</f>
        <v>44759</v>
      </c>
      <c r="M6" s="5"/>
    </row>
    <row r="7" spans="1:13" ht="19.5" customHeight="1" x14ac:dyDescent="0.2">
      <c r="A7" s="6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7" t="s">
        <v>0</v>
      </c>
      <c r="L7" s="8"/>
      <c r="M7" s="5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8"/>
      <c r="L8" s="9"/>
      <c r="M8" s="5"/>
    </row>
    <row r="9" spans="1:13" ht="17.25" customHeight="1" x14ac:dyDescent="0.15">
      <c r="A9" s="10" t="str">
        <f>+[1]各種設定!D4</f>
        <v>カデット オープン</v>
      </c>
      <c r="B9" s="2"/>
      <c r="C9" s="2"/>
      <c r="D9" s="2"/>
      <c r="E9" s="2"/>
      <c r="F9" s="2"/>
      <c r="G9" s="2"/>
      <c r="H9" s="2"/>
      <c r="I9" s="2"/>
      <c r="K9" s="2"/>
      <c r="L9" s="11" t="s">
        <v>1</v>
      </c>
      <c r="M9" s="2"/>
    </row>
    <row r="10" spans="1:13" ht="19.5" customHeight="1" x14ac:dyDescent="0.2">
      <c r="A10" s="12" t="s">
        <v>2</v>
      </c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4"/>
      <c r="B12" s="14"/>
      <c r="C12" s="14"/>
      <c r="D12" s="15"/>
      <c r="E12" s="15"/>
      <c r="F12" s="16"/>
      <c r="G12" s="14"/>
      <c r="H12" s="14"/>
      <c r="I12" s="14"/>
      <c r="J12" s="14"/>
      <c r="K12" s="14"/>
      <c r="L12" s="14"/>
      <c r="M12" s="15"/>
    </row>
    <row r="13" spans="1:13" ht="12.75" x14ac:dyDescent="0.15">
      <c r="A13" s="17"/>
      <c r="B13" s="18"/>
      <c r="C13" s="19"/>
      <c r="D13" s="20"/>
      <c r="E13" s="21"/>
      <c r="F13" s="21"/>
      <c r="G13" s="19"/>
      <c r="H13" s="22"/>
      <c r="I13" s="23"/>
      <c r="J13" s="23"/>
      <c r="K13" s="23"/>
      <c r="L13" s="23"/>
      <c r="M13" s="16"/>
    </row>
    <row r="14" spans="1:13" ht="12.75" customHeight="1" x14ac:dyDescent="0.15">
      <c r="A14" s="17"/>
      <c r="B14" s="24" t="s">
        <v>3</v>
      </c>
      <c r="C14" s="25">
        <f>INDEX('[1]公式予選（TT）-結果表・グリッド用（貼付）'!$A:$Z,MATCH(1,'[1]公式予選（TT）-結果表・グリッド用（貼付）'!$A:$A,0),MATCH("No.",'[1]公式予選（TT）-結果表・グリッド用（貼付）'!$1:$1,0))</f>
        <v>37</v>
      </c>
      <c r="D14" s="26" t="str">
        <f>INDEX('[1]公式予選（TT）-結果表・グリッド用（貼付）'!$A:$Z,MATCH(1,'[1]公式予選（TT）-結果表・グリッド用（貼付）'!$A:$A,0),MATCH("名前",'[1]公式予選（TT）-結果表・グリッド用（貼付）'!$1:$1,0))</f>
        <v>前田 蒼介</v>
      </c>
      <c r="E14" s="27"/>
      <c r="F14" s="28">
        <f>INDEX('[1]公式予選（TT）-結果表・グリッド用（貼付）'!$A:$Z,MATCH(1,'[1]公式予選（TT）-結果表・グリッド用（貼付）'!$A:$A,0),MATCH("BestLap",'[1]公式予選（TT）-結果表・グリッド用（貼付）'!$1:$1,0))</f>
        <v>7.2004629629629632E-4</v>
      </c>
      <c r="G14" s="3">
        <v>2</v>
      </c>
      <c r="H14" s="29">
        <f>INDEX('[1]公式予選（TT）-結果表・グリッド用（貼付）'!$A:$Z,MATCH($G14,'[1]公式予選（TT）-結果表・グリッド用（貼付）'!$A:$A,0),MATCH("No.",'[1]公式予選（TT）-結果表・グリッド用（貼付）'!$1:$1,0))</f>
        <v>39</v>
      </c>
      <c r="I14" s="26" t="str">
        <f>IFERROR(INDEX('[1]公式予選（TT）-結果表・グリッド用（貼付）'!$A:$Z,MATCH($G14,'[1]公式予選（TT）-結果表・グリッド用（貼付）'!$A:$A,0),MATCH("名前",'[1]公式予選（TT）-結果表・グリッド用（貼付）'!$1:$1,0)),"")</f>
        <v>澤田 龍征</v>
      </c>
      <c r="J14" s="26"/>
      <c r="K14" s="28">
        <f>IF(IFERROR(INDEX('[1]公式予選（TT）-結果表・グリッド用（貼付）'!$A:$Z,MATCH($G14,'[1]公式予選（TT）-結果表・グリッド用（貼付）'!$A:$A,0),MATCH("BestLap",'[1]公式予選（TT）-結果表・グリッド用（貼付）'!$1:$1,0)),"")=0,"",IFERROR(INDEX('[1]公式予選（TT）-結果表・グリッド用（貼付）'!$A:$Z,MATCH($G14,'[1]公式予選（TT）-結果表・グリッド用（貼付）'!$A:$A,0),MATCH("BestLap",'[1]公式予選（TT）-結果表・グリッド用（貼付）'!$1:$1,0)),""))</f>
        <v>7.2024305555555557E-4</v>
      </c>
      <c r="L14" s="30"/>
      <c r="M14" s="16"/>
    </row>
    <row r="15" spans="1:13" ht="6" customHeight="1" x14ac:dyDescent="0.15">
      <c r="A15" s="17"/>
      <c r="B15" s="18"/>
      <c r="C15" s="31" t="str">
        <f>IF(INDEX('[1]公式予選（TT）-結果表・グリッド用（貼付）'!$A:$Z,MATCH(1,'[1]公式予選（TT）-結果表・グリッド用（貼付）'!$A:$A,0),MATCH("クラス",'[1]公式予選（TT）-結果表・グリッド用（貼付）'!$1:$1,0))=0,"",INDEX('[1]公式予選（TT）-結果表・グリッド用（貼付）'!$A:$Z,MATCH(1,'[1]公式予選（TT）-結果表・グリッド用（貼付）'!$A:$A,0),MATCH("クラス",'[1]公式予選（TT）-結果表・グリッド用（貼付）'!$1:$1,0)))</f>
        <v>ｶﾃﾞｯﾄｵｰﾌﾟﾝ</v>
      </c>
      <c r="D15" s="32"/>
      <c r="E15" s="33"/>
      <c r="F15" s="31" t="str">
        <f>INDEX('[1]公式予選（TT）-結果表・グリッド用（貼付）'!$A:$Z,MATCH(1,'[1]公式予選（TT）-結果表・グリッド用（貼付）'!$A:$A,0),MATCH("Model/Engine",'[1]公式予選（TT）-結果表・グリッド用（貼付）'!$1:$1,0))</f>
        <v>KARTREPUBLIC/YAMAHA</v>
      </c>
      <c r="G15" s="18"/>
      <c r="H15" s="31" t="str">
        <f>IF(IFERROR(INDEX('[1]公式予選（TT）-結果表・グリッド用（貼付）'!$A:$Z,MATCH($G14,'[1]公式予選（TT）-結果表・グリッド用（貼付）'!$A:$A,0),MATCH("クラス",'[1]公式予選（TT）-結果表・グリッド用（貼付）'!$1:$1,0)),"")=0,"",IFERROR(INDEX('[1]公式予選（TT）-結果表・グリッド用（貼付）'!$A:$Z,MATCH($G14,'[1]公式予選（TT）-結果表・グリッド用（貼付）'!$A:$A,0),MATCH("クラス",'[1]公式予選（TT）-結果表・グリッド用（貼付）'!$1:$1,0)),""))</f>
        <v>ｶﾃﾞｯﾄｵｰﾌﾟﾝ</v>
      </c>
      <c r="I15" s="32"/>
      <c r="J15" s="34"/>
      <c r="K15" s="31" t="str">
        <f>IF(IFERROR(INDEX('[1]公式予選（TT）-結果表・グリッド用（貼付）'!$A:$Z,MATCH($G14,'[1]公式予選（TT）-結果表・グリッド用（貼付）'!$A:$A,0),MATCH("Model/Engine",'[1]公式予選（TT）-結果表・グリッド用（貼付）'!$1:$1,0)),"")=0,"",IFERROR(INDEX('[1]公式予選（TT）-結果表・グリッド用（貼付）'!$A:$Z,MATCH($G14,'[1]公式予選（TT）-結果表・グリッド用（貼付）'!$A:$A,0),MATCH("Model/Engine",'[1]公式予選（TT）-結果表・グリッド用（貼付）'!$1:$1,0)),""))</f>
        <v>PAROLIN/YAMAHA</v>
      </c>
      <c r="L15" s="30"/>
      <c r="M15" s="16"/>
    </row>
    <row r="16" spans="1:13" ht="9" customHeight="1" x14ac:dyDescent="0.15">
      <c r="A16" s="17"/>
      <c r="B16" s="18"/>
      <c r="C16" s="35" t="str">
        <f>INDEX('[1]公式予選（TT）-結果表・グリッド用（貼付）'!$A:$Z,MATCH(1,'[1]公式予選（TT）-結果表・グリッド用（貼付）'!$A:$A,0),MATCH("team",'[1]公式予選（TT）-結果表・グリッド用（貼付）'!$1:$1,0))</f>
        <v>Team REGOLITH</v>
      </c>
      <c r="D16" s="36"/>
      <c r="E16" s="37"/>
      <c r="F16" s="38"/>
      <c r="G16" s="18"/>
      <c r="H16" s="39" t="str">
        <f>IF(IFERROR(INDEX('[1]公式予選（TT）-結果表・グリッド用（貼付）'!$A:$Z,MATCH($G14,'[1]公式予選（TT）-結果表・グリッド用（貼付）'!$A:$A,0),MATCH("team",'[1]公式予選（TT）-結果表・グリッド用（貼付）'!$1:$1,0)),"")=0,"",IFERROR(INDEX('[1]公式予選（TT）-結果表・グリッド用（貼付）'!$A:$Z,MATCH($G14,'[1]公式予選（TT）-結果表・グリッド用（貼付）'!$A:$A,0),MATCH("team",'[1]公式予選（TT）-結果表・グリッド用（貼付）'!$1:$1,0)),""))</f>
        <v>LUCE MOTOR SPORTS</v>
      </c>
      <c r="I16" s="40"/>
      <c r="J16" s="39"/>
      <c r="K16" s="38"/>
      <c r="L16" s="41"/>
      <c r="M16" s="16"/>
    </row>
    <row r="17" spans="1:13" ht="6" customHeight="1" x14ac:dyDescent="0.15">
      <c r="A17" s="17"/>
      <c r="B17" s="18"/>
      <c r="C17" s="19"/>
      <c r="D17" s="20"/>
      <c r="E17" s="21"/>
      <c r="F17" s="38"/>
      <c r="G17" s="19"/>
      <c r="H17" s="42"/>
      <c r="I17" s="23"/>
      <c r="J17" s="23"/>
      <c r="K17" s="30"/>
      <c r="L17" s="31"/>
      <c r="M17" s="16"/>
    </row>
    <row r="18" spans="1:13" ht="12.75" x14ac:dyDescent="0.15">
      <c r="A18" s="17"/>
      <c r="B18" s="3">
        <f>IF(MAX('[1]公式予選（TT）-結果表・グリッド用（貼付）'!A:A)&gt;G14,G14+1,"")</f>
        <v>3</v>
      </c>
      <c r="C18" s="29">
        <f>IFERROR(INDEX('[1]公式予選（TT）-結果表・グリッド用（貼付）'!$A:$Z,MATCH($B18,'[1]公式予選（TT）-結果表・グリッド用（貼付）'!$A:$A,0),MATCH("No.",'[1]公式予選（TT）-結果表・グリッド用（貼付）'!$1:$1,0)),"")</f>
        <v>18</v>
      </c>
      <c r="D18" s="26" t="str">
        <f>IFERROR(INDEX('[1]公式予選（TT）-結果表・グリッド用（貼付）'!$A:$Z,MATCH($B18,'[1]公式予選（TT）-結果表・グリッド用（貼付）'!$A:$A,0),MATCH("名前",'[1]公式予選（TT）-結果表・グリッド用（貼付）'!$1:$1,0)),"")</f>
        <v>関谷 拓真</v>
      </c>
      <c r="E18" s="26"/>
      <c r="F18" s="28">
        <f>IF(IFERROR(INDEX('[1]公式予選（TT）-結果表・グリッド用（貼付）'!$A:$Z,MATCH($B18,'[1]公式予選（TT）-結果表・グリッド用（貼付）'!$A:$A,0),MATCH("BestLap",'[1]公式予選（TT）-結果表・グリッド用（貼付）'!$1:$1,0)),"")=0,"",IFERROR(INDEX('[1]公式予選（TT）-結果表・グリッド用（貼付）'!$A:$Z,MATCH($B18,'[1]公式予選（TT）-結果表・グリッド用（貼付）'!$A:$A,0),MATCH("BestLap",'[1]公式予選（TT）-結果表・グリッド用（貼付）'!$1:$1,0)),""))</f>
        <v>7.222800925925925E-4</v>
      </c>
      <c r="G18" s="3">
        <f>IF(MAX('[1]公式予選（TT）-結果表・グリッド用（貼付）'!$A:$A)&gt;B18,B18+1,"")</f>
        <v>4</v>
      </c>
      <c r="H18" s="29">
        <f>INDEX('[1]公式予選（TT）-結果表・グリッド用（貼付）'!$A:$Z,MATCH($G18,'[1]公式予選（TT）-結果表・グリッド用（貼付）'!$A:$A,0),MATCH("No.",'[1]公式予選（TT）-結果表・グリッド用（貼付）'!$1:$1,0))</f>
        <v>21</v>
      </c>
      <c r="I18" s="26" t="str">
        <f>IFERROR(INDEX('[1]公式予選（TT）-結果表・グリッド用（貼付）'!$A:$Z,MATCH($G18,'[1]公式予選（TT）-結果表・グリッド用（貼付）'!$A:$A,0),MATCH("名前",'[1]公式予選（TT）-結果表・グリッド用（貼付）'!$1:$1,0)),"")</f>
        <v>林 樹生</v>
      </c>
      <c r="J18" s="26"/>
      <c r="K18" s="28">
        <f>IF(IFERROR(INDEX('[1]公式予選（TT）-結果表・グリッド用（貼付）'!$A:$Z,MATCH($G18,'[1]公式予選（TT）-結果表・グリッド用（貼付）'!$A:$A,0),MATCH("BestLap",'[1]公式予選（TT）-結果表・グリッド用（貼付）'!$1:$1,0)),"")=0,"",IFERROR(INDEX('[1]公式予選（TT）-結果表・グリッド用（貼付）'!$A:$Z,MATCH($G18,'[1]公式予選（TT）-結果表・グリッド用（貼付）'!$A:$A,0),MATCH("BestLap",'[1]公式予選（TT）-結果表・グリッド用（貼付）'!$1:$1,0)),""))</f>
        <v>7.2262731481481483E-4</v>
      </c>
      <c r="L18" s="38"/>
      <c r="M18" s="16"/>
    </row>
    <row r="19" spans="1:13" ht="6" customHeight="1" x14ac:dyDescent="0.15">
      <c r="A19" s="17"/>
      <c r="B19" s="18"/>
      <c r="C19" s="31" t="str">
        <f>IF(IFERROR(INDEX('[1]公式予選（TT）-結果表・グリッド用（貼付）'!$A:$Z,MATCH($B18,'[1]公式予選（TT）-結果表・グリッド用（貼付）'!$A:$A,0),MATCH("クラス",'[1]公式予選（TT）-結果表・グリッド用（貼付）'!$1:$1,0)),"")=0,"",IFERROR(INDEX('[1]公式予選（TT）-結果表・グリッド用（貼付）'!$A:$Z,MATCH($B18,'[1]公式予選（TT）-結果表・グリッド用（貼付）'!$A:$A,0),MATCH("クラス",'[1]公式予選（TT）-結果表・グリッド用（貼付）'!$1:$1,0)),""))</f>
        <v>ｶﾃﾞｯﾄｵｰﾌﾟﾝ</v>
      </c>
      <c r="D19" s="32"/>
      <c r="E19" s="34"/>
      <c r="F19" s="31" t="str">
        <f>IF(IFERROR(INDEX('[1]公式予選（TT）-結果表・グリッド用（貼付）'!$A:$Z,MATCH($B18,'[1]公式予選（TT）-結果表・グリッド用（貼付）'!$A:$A,0),MATCH("Model/Engine",'[1]公式予選（TT）-結果表・グリッド用（貼付）'!$1:$1,0)),"")=0,"",IFERROR(INDEX('[1]公式予選（TT）-結果表・グリッド用（貼付）'!$A:$Z,MATCH($B18,'[1]公式予選（TT）-結果表・グリッド用（貼付）'!$A:$A,0),MATCH("Model/Engine",'[1]公式予選（TT）-結果表・グリッド用（貼付）'!$1:$1,0)),""))</f>
        <v>PAROLIN/YAMAHA</v>
      </c>
      <c r="G19" s="18"/>
      <c r="H19" s="31" t="str">
        <f>IF(IFERROR(INDEX('[1]公式予選（TT）-結果表・グリッド用（貼付）'!$A:$Z,MATCH($G18,'[1]公式予選（TT）-結果表・グリッド用（貼付）'!$A:$A,0),MATCH("クラス",'[1]公式予選（TT）-結果表・グリッド用（貼付）'!$1:$1,0)),"")=0,"",IFERROR(INDEX('[1]公式予選（TT）-結果表・グリッド用（貼付）'!$A:$Z,MATCH($G18,'[1]公式予選（TT）-結果表・グリッド用（貼付）'!$A:$A,0),MATCH("クラス",'[1]公式予選（TT）-結果表・グリッド用（貼付）'!$1:$1,0)),""))</f>
        <v>ｶﾃﾞｯﾄｵｰﾌﾟﾝ</v>
      </c>
      <c r="I19" s="32"/>
      <c r="J19" s="34"/>
      <c r="K19" s="31" t="str">
        <f>IF(IFERROR(INDEX('[1]公式予選（TT）-結果表・グリッド用（貼付）'!$A:$Z,MATCH($G18,'[1]公式予選（TT）-結果表・グリッド用（貼付）'!$A:$A,0),MATCH("Model/Engine",'[1]公式予選（TT）-結果表・グリッド用（貼付）'!$1:$1,0)),"")=0,"",IFERROR(INDEX('[1]公式予選（TT）-結果表・グリッド用（貼付）'!$A:$Z,MATCH($G18,'[1]公式予選（TT）-結果表・グリッド用（貼付）'!$A:$A,0),MATCH("Model/Engine",'[1]公式予選（TT）-結果表・グリッド用（貼付）'!$1:$1,0)),""))</f>
        <v>parolin/YAMAHA</v>
      </c>
      <c r="L19" s="30"/>
      <c r="M19" s="16"/>
    </row>
    <row r="20" spans="1:13" ht="9" customHeight="1" x14ac:dyDescent="0.15">
      <c r="A20" s="17"/>
      <c r="B20" s="18"/>
      <c r="C20" s="39" t="str">
        <f>IF(IFERROR(INDEX('[1]公式予選（TT）-結果表・グリッド用（貼付）'!$A:$Z,MATCH($B18,'[1]公式予選（TT）-結果表・グリッド用（貼付）'!$A:$A,0),MATCH("team",'[1]公式予選（TT）-結果表・グリッド用（貼付）'!$1:$1,0)),"")=0,"",IFERROR(INDEX('[1]公式予選（TT）-結果表・グリッド用（貼付）'!$A:$Z,MATCH($B18,'[1]公式予選（TT）-結果表・グリッド用（貼付）'!$A:$A,0),MATCH("team",'[1]公式予選（TT）-結果表・グリッド用（貼付）'!$1:$1,0)),""))</f>
        <v>RT WORLD</v>
      </c>
      <c r="D20" s="40"/>
      <c r="E20" s="39"/>
      <c r="F20" s="38"/>
      <c r="G20" s="18"/>
      <c r="H20" s="39" t="str">
        <f>IF(IFERROR(INDEX('[1]公式予選（TT）-結果表・グリッド用（貼付）'!$A:$Z,MATCH($G18,'[1]公式予選（TT）-結果表・グリッド用（貼付）'!$A:$A,0),MATCH("team",'[1]公式予選（TT）-結果表・グリッド用（貼付）'!$1:$1,0)),"")=0,"",IFERROR(INDEX('[1]公式予選（TT）-結果表・グリッド用（貼付）'!$A:$Z,MATCH($G18,'[1]公式予選（TT）-結果表・グリッド用（貼付）'!$A:$A,0),MATCH("team",'[1]公式予選（TT）-結果表・グリッド用（貼付）'!$1:$1,0)),""))</f>
        <v>HIGUCHI RACING TEAM</v>
      </c>
      <c r="I20" s="40"/>
      <c r="J20" s="39"/>
      <c r="K20" s="38"/>
      <c r="L20" s="41"/>
      <c r="M20" s="16"/>
    </row>
    <row r="21" spans="1:13" ht="6" customHeight="1" x14ac:dyDescent="0.15">
      <c r="A21" s="17"/>
      <c r="B21" s="18"/>
      <c r="C21" s="19"/>
      <c r="D21" s="20"/>
      <c r="E21" s="21"/>
      <c r="F21" s="43"/>
      <c r="G21" s="19"/>
      <c r="H21" s="42"/>
      <c r="I21" s="23"/>
      <c r="J21" s="23"/>
      <c r="K21" s="30"/>
      <c r="L21" s="31"/>
      <c r="M21" s="16"/>
    </row>
    <row r="22" spans="1:13" ht="12.75" x14ac:dyDescent="0.15">
      <c r="A22" s="17"/>
      <c r="B22" s="3">
        <f>IF(MAX('[1]公式予選（TT）-結果表・グリッド用（貼付）'!A:A)&gt;G18,G18+1,"")</f>
        <v>5</v>
      </c>
      <c r="C22" s="29">
        <f>IFERROR(INDEX('[1]公式予選（TT）-結果表・グリッド用（貼付）'!$A:$Z,MATCH($B22,'[1]公式予選（TT）-結果表・グリッド用（貼付）'!$A:$A,0),MATCH("No.",'[1]公式予選（TT）-結果表・グリッド用（貼付）'!$1:$1,0)),"")</f>
        <v>16</v>
      </c>
      <c r="D22" s="26" t="str">
        <f>IFERROR(INDEX('[1]公式予選（TT）-結果表・グリッド用（貼付）'!$A:$Z,MATCH($B22,'[1]公式予選（TT）-結果表・グリッド用（貼付）'!$A:$A,0),MATCH("名前",'[1]公式予選（TT）-結果表・グリッド用（貼付）'!$1:$1,0)),"")</f>
        <v>横山 輝翔</v>
      </c>
      <c r="E22" s="26"/>
      <c r="F22" s="28">
        <f>IF(IFERROR(INDEX('[1]公式予選（TT）-結果表・グリッド用（貼付）'!$A:$Z,MATCH($B22,'[1]公式予選（TT）-結果表・グリッド用（貼付）'!$A:$A,0),MATCH("BestLap",'[1]公式予選（TT）-結果表・グリッド用（貼付）'!$1:$1,0)),"")=0,"",IFERROR(INDEX('[1]公式予選（TT）-結果表・グリッド用（貼付）'!$A:$Z,MATCH($B22,'[1]公式予選（TT）-結果表・グリッド用（貼付）'!$A:$A,0),MATCH("BestLap",'[1]公式予選（TT）-結果表・グリッド用（貼付）'!$1:$1,0)),""))</f>
        <v>7.228819444444445E-4</v>
      </c>
      <c r="G22" s="3">
        <f>IF(MAX('[1]公式予選（TT）-結果表・グリッド用（貼付）'!$A:$A)&gt;B22,B22+1,"")</f>
        <v>6</v>
      </c>
      <c r="H22" s="29">
        <f>INDEX('[1]公式予選（TT）-結果表・グリッド用（貼付）'!$A:$Z,MATCH($G22,'[1]公式予選（TT）-結果表・グリッド用（貼付）'!$A:$A,0),MATCH("No.",'[1]公式予選（TT）-結果表・グリッド用（貼付）'!$1:$1,0))</f>
        <v>56</v>
      </c>
      <c r="I22" s="26" t="str">
        <f>IFERROR(INDEX('[1]公式予選（TT）-結果表・グリッド用（貼付）'!$A:$Z,MATCH($G22,'[1]公式予選（TT）-結果表・グリッド用（貼付）'!$A:$A,0),MATCH("名前",'[1]公式予選（TT）-結果表・グリッド用（貼付）'!$1:$1,0)),"")</f>
        <v>南崎 高志</v>
      </c>
      <c r="J22" s="26"/>
      <c r="K22" s="28">
        <f>IF(IFERROR(INDEX('[1]公式予選（TT）-結果表・グリッド用（貼付）'!$A:$Z,MATCH($G22,'[1]公式予選（TT）-結果表・グリッド用（貼付）'!$A:$A,0),MATCH("BestLap",'[1]公式予選（TT）-結果表・グリッド用（貼付）'!$1:$1,0)),"")=0,"",IFERROR(INDEX('[1]公式予選（TT）-結果表・グリッド用（貼付）'!$A:$Z,MATCH($G22,'[1]公式予選（TT）-結果表・グリッド用（貼付）'!$A:$A,0),MATCH("BestLap",'[1]公式予選（TT）-結果表・グリッド用（貼付）'!$1:$1,0)),""))</f>
        <v>7.2329861111111108E-4</v>
      </c>
      <c r="L22" s="38"/>
      <c r="M22" s="16"/>
    </row>
    <row r="23" spans="1:13" ht="6" customHeight="1" x14ac:dyDescent="0.15">
      <c r="A23" s="17"/>
      <c r="B23" s="18"/>
      <c r="C23" s="31" t="str">
        <f>IF(IFERROR(INDEX('[1]公式予選（TT）-結果表・グリッド用（貼付）'!$A:$Z,MATCH($B22,'[1]公式予選（TT）-結果表・グリッド用（貼付）'!$A:$A,0),MATCH("クラス",'[1]公式予選（TT）-結果表・グリッド用（貼付）'!$1:$1,0)),"")=0,"",IFERROR(INDEX('[1]公式予選（TT）-結果表・グリッド用（貼付）'!$A:$Z,MATCH($B22,'[1]公式予選（TT）-結果表・グリッド用（貼付）'!$A:$A,0),MATCH("クラス",'[1]公式予選（TT）-結果表・グリッド用（貼付）'!$1:$1,0)),""))</f>
        <v>ｶﾃﾞｯﾄｵｰﾌﾟﾝ</v>
      </c>
      <c r="D23" s="32"/>
      <c r="E23" s="34"/>
      <c r="F23" s="31" t="str">
        <f>IF(IFERROR(INDEX('[1]公式予選（TT）-結果表・グリッド用（貼付）'!$A:$Z,MATCH($B22,'[1]公式予選（TT）-結果表・グリッド用（貼付）'!$A:$A,0),MATCH("Model/Engine",'[1]公式予選（TT）-結果表・グリッド用（貼付）'!$1:$1,0)),"")=0,"",IFERROR(INDEX('[1]公式予選（TT）-結果表・グリッド用（貼付）'!$A:$Z,MATCH($B22,'[1]公式予選（TT）-結果表・グリッド用（貼付）'!$A:$A,0),MATCH("Model/Engine",'[1]公式予選（TT）-結果表・グリッド用（貼付）'!$1:$1,0)),""))</f>
        <v>energy/YAMAHA</v>
      </c>
      <c r="G23" s="18"/>
      <c r="H23" s="31" t="str">
        <f>IF(IFERROR(INDEX('[1]公式予選（TT）-結果表・グリッド用（貼付）'!$A:$Z,MATCH($G22,'[1]公式予選（TT）-結果表・グリッド用（貼付）'!$A:$A,0),MATCH("クラス",'[1]公式予選（TT）-結果表・グリッド用（貼付）'!$1:$1,0)),"")=0,"",IFERROR(INDEX('[1]公式予選（TT）-結果表・グリッド用（貼付）'!$A:$Z,MATCH($G22,'[1]公式予選（TT）-結果表・グリッド用（貼付）'!$A:$A,0),MATCH("クラス",'[1]公式予選（TT）-結果表・グリッド用（貼付）'!$1:$1,0)),""))</f>
        <v>ｶﾃﾞｯﾄｵｰﾌﾟﾝ</v>
      </c>
      <c r="I23" s="32"/>
      <c r="J23" s="34"/>
      <c r="K23" s="31" t="str">
        <f>IF(IFERROR(INDEX('[1]公式予選（TT）-結果表・グリッド用（貼付）'!$A:$Z,MATCH($G22,'[1]公式予選（TT）-結果表・グリッド用（貼付）'!$A:$A,0),MATCH("Model/Engine",'[1]公式予選（TT）-結果表・グリッド用（貼付）'!$1:$1,0)),"")=0,"",IFERROR(INDEX('[1]公式予選（TT）-結果表・グリッド用（貼付）'!$A:$Z,MATCH($G22,'[1]公式予選（TT）-結果表・グリッド用（貼付）'!$A:$A,0),MATCH("Model/Engine",'[1]公式予選（TT）-結果表・グリッド用（貼付）'!$1:$1,0)),""))</f>
        <v>Energy corse/YAMAHA</v>
      </c>
      <c r="L23" s="30"/>
      <c r="M23" s="16"/>
    </row>
    <row r="24" spans="1:13" ht="9" customHeight="1" x14ac:dyDescent="0.15">
      <c r="A24" s="17"/>
      <c r="B24" s="18"/>
      <c r="C24" s="39" t="str">
        <f>IF(IFERROR(INDEX('[1]公式予選（TT）-結果表・グリッド用（貼付）'!$A:$Z,MATCH($B22,'[1]公式予選（TT）-結果表・グリッド用（貼付）'!$A:$A,0),MATCH("team",'[1]公式予選（TT）-結果表・グリッド用（貼付）'!$1:$1,0)),"")=0,"",IFERROR(INDEX('[1]公式予選（TT）-結果表・グリッド用（貼付）'!$A:$Z,MATCH($B22,'[1]公式予選（TT）-結果表・グリッド用（貼付）'!$A:$A,0),MATCH("team",'[1]公式予選（TT）-結果表・グリッド用（貼付）'!$1:$1,0)),""))</f>
        <v>ﾁｰﾑﾅｶﾞｵ</v>
      </c>
      <c r="D24" s="40"/>
      <c r="E24" s="39"/>
      <c r="F24" s="38"/>
      <c r="G24" s="18"/>
      <c r="H24" s="39" t="str">
        <f>IF(IFERROR(INDEX('[1]公式予選（TT）-結果表・グリッド用（貼付）'!$A:$Z,MATCH($G22,'[1]公式予選（TT）-結果表・グリッド用（貼付）'!$A:$A,0),MATCH("team",'[1]公式予選（TT）-結果表・グリッド用（貼付）'!$1:$1,0)),"")=0,"",IFERROR(INDEX('[1]公式予選（TT）-結果表・グリッド用（貼付）'!$A:$Z,MATCH($G22,'[1]公式予選（TT）-結果表・グリッド用（貼付）'!$A:$A,0),MATCH("team",'[1]公式予選（TT）-結果表・グリッド用（貼付）'!$1:$1,0)),""))</f>
        <v>ｼﾅｼﾞｰﾘﾝｸｽ</v>
      </c>
      <c r="I24" s="40"/>
      <c r="J24" s="39"/>
      <c r="K24" s="38"/>
      <c r="L24" s="41"/>
      <c r="M24" s="16"/>
    </row>
    <row r="25" spans="1:13" ht="6" customHeight="1" x14ac:dyDescent="0.15">
      <c r="A25" s="17"/>
      <c r="B25" s="18"/>
      <c r="C25" s="19"/>
      <c r="D25" s="20"/>
      <c r="E25" s="21"/>
      <c r="F25" s="43"/>
      <c r="G25" s="19"/>
      <c r="H25" s="42"/>
      <c r="I25" s="23"/>
      <c r="J25" s="23"/>
      <c r="K25" s="30"/>
      <c r="L25" s="31"/>
      <c r="M25" s="16"/>
    </row>
    <row r="26" spans="1:13" ht="12.75" x14ac:dyDescent="0.15">
      <c r="A26" s="17"/>
      <c r="B26" s="3">
        <f>IF(MAX('[1]公式予選（TT）-結果表・グリッド用（貼付）'!A:A)&gt;G22,G22+1,"")</f>
        <v>7</v>
      </c>
      <c r="C26" s="29">
        <f>IFERROR(INDEX('[1]公式予選（TT）-結果表・グリッド用（貼付）'!$A:$Z,MATCH($B26,'[1]公式予選（TT）-結果表・グリッド用（貼付）'!$A:$A,0),MATCH("No.",'[1]公式予選（TT）-結果表・グリッド用（貼付）'!$1:$1,0)),"")</f>
        <v>34</v>
      </c>
      <c r="D26" s="26" t="str">
        <f>IFERROR(INDEX('[1]公式予選（TT）-結果表・グリッド用（貼付）'!$A:$Z,MATCH($B26,'[1]公式予選（TT）-結果表・グリッド用（貼付）'!$A:$A,0),MATCH("名前",'[1]公式予選（TT）-結果表・グリッド用（貼付）'!$1:$1,0)),"")</f>
        <v>手塚 大雅</v>
      </c>
      <c r="E26" s="26"/>
      <c r="F26" s="28">
        <f>IF(IFERROR(INDEX('[1]公式予選（TT）-結果表・グリッド用（貼付）'!$A:$Z,MATCH($B26,'[1]公式予選（TT）-結果表・グリッド用（貼付）'!$A:$A,0),MATCH("BestLap",'[1]公式予選（TT）-結果表・グリッド用（貼付）'!$1:$1,0)),"")=0,"",IFERROR(INDEX('[1]公式予選（TT）-結果表・グリッド用（貼付）'!$A:$Z,MATCH($B26,'[1]公式予選（TT）-結果表・グリッド用（貼付）'!$A:$A,0),MATCH("BestLap",'[1]公式予選（TT）-結果表・グリッド用（貼付）'!$1:$1,0)),""))</f>
        <v>7.248032407407407E-4</v>
      </c>
      <c r="G26" s="3">
        <f>IF(MAX('[1]公式予選（TT）-結果表・グリッド用（貼付）'!$A:$A)&gt;B26,B26+1,"")</f>
        <v>8</v>
      </c>
      <c r="H26" s="29">
        <f>INDEX('[1]公式予選（TT）-結果表・グリッド用（貼付）'!$A:$Z,MATCH($G26,'[1]公式予選（TT）-結果表・グリッド用（貼付）'!$A:$A,0),MATCH("No.",'[1]公式予選（TT）-結果表・グリッド用（貼付）'!$1:$1,0))</f>
        <v>22</v>
      </c>
      <c r="I26" s="26" t="str">
        <f>IFERROR(INDEX('[1]公式予選（TT）-結果表・グリッド用（貼付）'!$A:$Z,MATCH($G26,'[1]公式予選（TT）-結果表・グリッド用（貼付）'!$A:$A,0),MATCH("名前",'[1]公式予選（TT）-結果表・グリッド用（貼付）'!$1:$1,0)),"")</f>
        <v>刈米 悠人</v>
      </c>
      <c r="J26" s="26"/>
      <c r="K26" s="28">
        <f>IF(IFERROR(INDEX('[1]公式予選（TT）-結果表・グリッド用（貼付）'!$A:$Z,MATCH($G26,'[1]公式予選（TT）-結果表・グリッド用（貼付）'!$A:$A,0),MATCH("BestLap",'[1]公式予選（TT）-結果表・グリッド用（貼付）'!$1:$1,0)),"")=0,"",IFERROR(INDEX('[1]公式予選（TT）-結果表・グリッド用（貼付）'!$A:$Z,MATCH($G26,'[1]公式予選（TT）-結果表・グリッド用（貼付）'!$A:$A,0),MATCH("BestLap",'[1]公式予選（TT）-結果表・グリッド用（貼付）'!$1:$1,0)),""))</f>
        <v>7.2517361111111101E-4</v>
      </c>
      <c r="L26" s="38"/>
      <c r="M26" s="16"/>
    </row>
    <row r="27" spans="1:13" ht="6" customHeight="1" x14ac:dyDescent="0.15">
      <c r="A27" s="17"/>
      <c r="B27" s="18"/>
      <c r="C27" s="31" t="str">
        <f>IF(IFERROR(INDEX('[1]公式予選（TT）-結果表・グリッド用（貼付）'!$A:$Z,MATCH($B26,'[1]公式予選（TT）-結果表・グリッド用（貼付）'!$A:$A,0),MATCH("クラス",'[1]公式予選（TT）-結果表・グリッド用（貼付）'!$1:$1,0)),"")=0,"",IFERROR(INDEX('[1]公式予選（TT）-結果表・グリッド用（貼付）'!$A:$Z,MATCH($B26,'[1]公式予選（TT）-結果表・グリッド用（貼付）'!$A:$A,0),MATCH("クラス",'[1]公式予選（TT）-結果表・グリッド用（貼付）'!$1:$1,0)),""))</f>
        <v>ｶﾃﾞｯﾄｵｰﾌﾟﾝ</v>
      </c>
      <c r="D27" s="32"/>
      <c r="E27" s="34"/>
      <c r="F27" s="31" t="str">
        <f>IF(IFERROR(INDEX('[1]公式予選（TT）-結果表・グリッド用（貼付）'!$A:$Z,MATCH($B26,'[1]公式予選（TT）-結果表・グリッド用（貼付）'!$A:$A,0),MATCH("Model/Engine",'[1]公式予選（TT）-結果表・グリッド用（貼付）'!$1:$1,0)),"")=0,"",IFERROR(INDEX('[1]公式予選（TT）-結果表・グリッド用（貼付）'!$A:$Z,MATCH($B26,'[1]公式予選（TT）-結果表・グリッド用（貼付）'!$A:$A,0),MATCH("Model/Engine",'[1]公式予選（TT）-結果表・グリッド用（貼付）'!$1:$1,0)),""))</f>
        <v>Drago Corse/YAMAHA</v>
      </c>
      <c r="G27" s="18"/>
      <c r="H27" s="31" t="str">
        <f>IF(IFERROR(INDEX('[1]公式予選（TT）-結果表・グリッド用（貼付）'!$A:$Z,MATCH($G26,'[1]公式予選（TT）-結果表・グリッド用（貼付）'!$A:$A,0),MATCH("クラス",'[1]公式予選（TT）-結果表・グリッド用（貼付）'!$1:$1,0)),"")=0,"",IFERROR(INDEX('[1]公式予選（TT）-結果表・グリッド用（貼付）'!$A:$Z,MATCH($G26,'[1]公式予選（TT）-結果表・グリッド用（貼付）'!$A:$A,0),MATCH("クラス",'[1]公式予選（TT）-結果表・グリッド用（貼付）'!$1:$1,0)),""))</f>
        <v>ｶﾃﾞｯﾄｵｰﾌﾟﾝ</v>
      </c>
      <c r="I27" s="32"/>
      <c r="J27" s="34"/>
      <c r="K27" s="31" t="str">
        <f>IF(IFERROR(INDEX('[1]公式予選（TT）-結果表・グリッド用（貼付）'!$A:$Z,MATCH($G26,'[1]公式予選（TT）-結果表・グリッド用（貼付）'!$A:$A,0),MATCH("Model/Engine",'[1]公式予選（TT）-結果表・グリッド用（貼付）'!$1:$1,0)),"")=0,"",IFERROR(INDEX('[1]公式予選（TT）-結果表・グリッド用（貼付）'!$A:$Z,MATCH($G26,'[1]公式予選（TT）-結果表・グリッド用（貼付）'!$A:$A,0),MATCH("Model/Engine",'[1]公式予選（TT）-結果表・グリッド用（貼付）'!$1:$1,0)),""))</f>
        <v>ｶｰﾄﾘﾊﾟﾌﾞﾘｯｸ/YAMAHA</v>
      </c>
      <c r="L27" s="30"/>
      <c r="M27" s="16"/>
    </row>
    <row r="28" spans="1:13" ht="9" customHeight="1" x14ac:dyDescent="0.15">
      <c r="A28" s="17"/>
      <c r="B28" s="18"/>
      <c r="C28" s="39" t="str">
        <f>IF(IFERROR(INDEX('[1]公式予選（TT）-結果表・グリッド用（貼付）'!$A:$Z,MATCH($B26,'[1]公式予選（TT）-結果表・グリッド用（貼付）'!$A:$A,0),MATCH("team",'[1]公式予選（TT）-結果表・グリッド用（貼付）'!$1:$1,0)),"")=0,"",IFERROR(INDEX('[1]公式予選（TT）-結果表・グリッド用（貼付）'!$A:$Z,MATCH($B26,'[1]公式予選（TT）-結果表・グリッド用（貼付）'!$A:$A,0),MATCH("team",'[1]公式予選（TT）-結果表・グリッド用（貼付）'!$1:$1,0)),""))</f>
        <v>Zi-Vivre RT</v>
      </c>
      <c r="D28" s="40"/>
      <c r="E28" s="39"/>
      <c r="F28" s="38"/>
      <c r="G28" s="18"/>
      <c r="H28" s="39" t="str">
        <f>IF(IFERROR(INDEX('[1]公式予選（TT）-結果表・グリッド用（貼付）'!$A:$Z,MATCH($G26,'[1]公式予選（TT）-結果表・グリッド用（貼付）'!$A:$A,0),MATCH("team",'[1]公式予選（TT）-結果表・グリッド用（貼付）'!$1:$1,0)),"")=0,"",IFERROR(INDEX('[1]公式予選（TT）-結果表・グリッド用（貼付）'!$A:$Z,MATCH($G26,'[1]公式予選（TT）-結果表・グリッド用（貼付）'!$A:$A,0),MATCH("team",'[1]公式予選（TT）-結果表・グリッド用（貼付）'!$1:$1,0)),""))</f>
        <v>ぴぃたぁぱん</v>
      </c>
      <c r="I28" s="40"/>
      <c r="J28" s="39"/>
      <c r="K28" s="38"/>
      <c r="L28" s="41"/>
      <c r="M28" s="16"/>
    </row>
    <row r="29" spans="1:13" ht="6" customHeight="1" x14ac:dyDescent="0.15">
      <c r="A29" s="17"/>
      <c r="B29" s="18"/>
      <c r="C29" s="19"/>
      <c r="D29" s="20"/>
      <c r="E29" s="21"/>
      <c r="F29" s="43"/>
      <c r="G29" s="19"/>
      <c r="H29" s="42"/>
      <c r="I29" s="23"/>
      <c r="J29" s="23"/>
      <c r="K29" s="30"/>
      <c r="L29" s="31"/>
      <c r="M29" s="16"/>
    </row>
    <row r="30" spans="1:13" ht="12.75" x14ac:dyDescent="0.15">
      <c r="A30" s="17"/>
      <c r="B30" s="3">
        <f>IF(MAX('[1]公式予選（TT）-結果表・グリッド用（貼付）'!A:A)&gt;G26,G26+1,"")</f>
        <v>9</v>
      </c>
      <c r="C30" s="29">
        <f>IFERROR(INDEX('[1]公式予選（TT）-結果表・グリッド用（貼付）'!$A:$Z,MATCH($B30,'[1]公式予選（TT）-結果表・グリッド用（貼付）'!$A:$A,0),MATCH("No.",'[1]公式予選（TT）-結果表・グリッド用（貼付）'!$1:$1,0)),"")</f>
        <v>72</v>
      </c>
      <c r="D30" s="26" t="str">
        <f>IFERROR(INDEX('[1]公式予選（TT）-結果表・グリッド用（貼付）'!$A:$Z,MATCH($B30,'[1]公式予選（TT）-結果表・グリッド用（貼付）'!$A:$A,0),MATCH("名前",'[1]公式予選（TT）-結果表・グリッド用（貼付）'!$1:$1,0)),"")</f>
        <v>橋本 凛久</v>
      </c>
      <c r="E30" s="26"/>
      <c r="F30" s="28">
        <f>IF(IFERROR(INDEX('[1]公式予選（TT）-結果表・グリッド用（貼付）'!$A:$Z,MATCH($B30,'[1]公式予選（TT）-結果表・グリッド用（貼付）'!$A:$A,0),MATCH("BestLap",'[1]公式予選（TT）-結果表・グリッド用（貼付）'!$1:$1,0)),"")=0,"",IFERROR(INDEX('[1]公式予選（TT）-結果表・グリッド用（貼付）'!$A:$Z,MATCH($B30,'[1]公式予選（TT）-結果表・グリッド用（貼付）'!$A:$A,0),MATCH("BestLap",'[1]公式予選（TT）-結果表・グリッド用（貼付）'!$1:$1,0)),""))</f>
        <v>7.2523148148148154E-4</v>
      </c>
      <c r="G30" s="3">
        <f>IF(MAX('[1]公式予選（TT）-結果表・グリッド用（貼付）'!$A:$A)&gt;B30,B30+1,"")</f>
        <v>10</v>
      </c>
      <c r="H30" s="29">
        <f>INDEX('[1]公式予選（TT）-結果表・グリッド用（貼付）'!$A:$Z,MATCH($G30,'[1]公式予選（TT）-結果表・グリッド用（貼付）'!$A:$A,0),MATCH("No.",'[1]公式予選（TT）-結果表・グリッド用（貼付）'!$1:$1,0))</f>
        <v>42</v>
      </c>
      <c r="I30" s="26" t="str">
        <f>IFERROR(INDEX('[1]公式予選（TT）-結果表・グリッド用（貼付）'!$A:$Z,MATCH($G30,'[1]公式予選（TT）-結果表・グリッド用（貼付）'!$A:$A,0),MATCH("名前",'[1]公式予選（TT）-結果表・グリッド用（貼付）'!$1:$1,0)),"")</f>
        <v>元田 心絆</v>
      </c>
      <c r="J30" s="26"/>
      <c r="K30" s="28">
        <f>IF(IFERROR(INDEX('[1]公式予選（TT）-結果表・グリッド用（貼付）'!$A:$Z,MATCH($G30,'[1]公式予選（TT）-結果表・グリッド用（貼付）'!$A:$A,0),MATCH("BestLap",'[1]公式予選（TT）-結果表・グリッド用（貼付）'!$1:$1,0)),"")=0,"",IFERROR(INDEX('[1]公式予選（TT）-結果表・グリッド用（貼付）'!$A:$Z,MATCH($G30,'[1]公式予選（TT）-結果表・グリッド用（貼付）'!$A:$A,0),MATCH("BestLap",'[1]公式予選（TT）-結果表・グリッド用（貼付）'!$1:$1,0)),""))</f>
        <v>7.256944444444445E-4</v>
      </c>
      <c r="L30" s="38"/>
      <c r="M30" s="16"/>
    </row>
    <row r="31" spans="1:13" ht="6" customHeight="1" x14ac:dyDescent="0.15">
      <c r="A31" s="17"/>
      <c r="B31" s="18"/>
      <c r="C31" s="31" t="str">
        <f>IF(IFERROR(INDEX('[1]公式予選（TT）-結果表・グリッド用（貼付）'!$A:$Z,MATCH($B30,'[1]公式予選（TT）-結果表・グリッド用（貼付）'!$A:$A,0),MATCH("クラス",'[1]公式予選（TT）-結果表・グリッド用（貼付）'!$1:$1,0)),"")=0,"",IFERROR(INDEX('[1]公式予選（TT）-結果表・グリッド用（貼付）'!$A:$Z,MATCH($B30,'[1]公式予選（TT）-結果表・グリッド用（貼付）'!$A:$A,0),MATCH("クラス",'[1]公式予選（TT）-結果表・グリッド用（貼付）'!$1:$1,0)),""))</f>
        <v>ｶﾃﾞｯﾄｵｰﾌﾟﾝ</v>
      </c>
      <c r="D31" s="32"/>
      <c r="E31" s="34"/>
      <c r="F31" s="31" t="str">
        <f>IF(IFERROR(INDEX('[1]公式予選（TT）-結果表・グリッド用（貼付）'!$A:$Z,MATCH($B30,'[1]公式予選（TT）-結果表・グリッド用（貼付）'!$A:$A,0),MATCH("Model/Engine",'[1]公式予選（TT）-結果表・グリッド用（貼付）'!$1:$1,0)),"")=0,"",IFERROR(INDEX('[1]公式予選（TT）-結果表・グリッド用（貼付）'!$A:$Z,MATCH($B30,'[1]公式予選（TT）-結果表・グリッド用（貼付）'!$A:$A,0),MATCH("Model/Engine",'[1]公式予選（TT）-結果表・グリッド用（貼付）'!$1:$1,0)),""))</f>
        <v>CRG/YAMAHA</v>
      </c>
      <c r="G31" s="18"/>
      <c r="H31" s="31" t="str">
        <f>IF(IFERROR(INDEX('[1]公式予選（TT）-結果表・グリッド用（貼付）'!$A:$Z,MATCH($G30,'[1]公式予選（TT）-結果表・グリッド用（貼付）'!$A:$A,0),MATCH("クラス",'[1]公式予選（TT）-結果表・グリッド用（貼付）'!$1:$1,0)),"")=0,"",IFERROR(INDEX('[1]公式予選（TT）-結果表・グリッド用（貼付）'!$A:$Z,MATCH($G30,'[1]公式予選（TT）-結果表・グリッド用（貼付）'!$A:$A,0),MATCH("クラス",'[1]公式予選（TT）-結果表・グリッド用（貼付）'!$1:$1,0)),""))</f>
        <v>ｶﾃﾞｯﾄｵｰﾌﾟﾝ</v>
      </c>
      <c r="I31" s="32"/>
      <c r="J31" s="34"/>
      <c r="K31" s="31" t="str">
        <f>IF(IFERROR(INDEX('[1]公式予選（TT）-結果表・グリッド用（貼付）'!$A:$Z,MATCH($G30,'[1]公式予選（TT）-結果表・グリッド用（貼付）'!$A:$A,0),MATCH("Model/Engine",'[1]公式予選（TT）-結果表・グリッド用（貼付）'!$1:$1,0)),"")=0,"",IFERROR(INDEX('[1]公式予選（TT）-結果表・グリッド用（貼付）'!$A:$Z,MATCH($G30,'[1]公式予選（TT）-結果表・グリッド用（貼付）'!$A:$A,0),MATCH("Model/Engine",'[1]公式予選（TT）-結果表・グリッド用（貼付）'!$1:$1,0)),""))</f>
        <v>TONYKART/YAMAHA</v>
      </c>
      <c r="L31" s="30"/>
      <c r="M31" s="16"/>
    </row>
    <row r="32" spans="1:13" ht="9" customHeight="1" x14ac:dyDescent="0.15">
      <c r="A32" s="17"/>
      <c r="B32" s="18"/>
      <c r="C32" s="39" t="str">
        <f>IF(IFERROR(INDEX('[1]公式予選（TT）-結果表・グリッド用（貼付）'!$A:$Z,MATCH($B30,'[1]公式予選（TT）-結果表・グリッド用（貼付）'!$A:$A,0),MATCH("team",'[1]公式予選（TT）-結果表・グリッド用（貼付）'!$1:$1,0)),"")=0,"",IFERROR(INDEX('[1]公式予選（TT）-結果表・グリッド用（貼付）'!$A:$Z,MATCH($B30,'[1]公式予選（TT）-結果表・グリッド用（貼付）'!$A:$A,0),MATCH("team",'[1]公式予選（TT）-結果表・グリッド用（貼付）'!$1:$1,0)),""))</f>
        <v>KC NAGAHARA</v>
      </c>
      <c r="D32" s="40"/>
      <c r="E32" s="39"/>
      <c r="F32" s="38"/>
      <c r="G32" s="18"/>
      <c r="H32" s="39" t="str">
        <f>IF(IFERROR(INDEX('[1]公式予選（TT）-結果表・グリッド用（貼付）'!$A:$Z,MATCH($G30,'[1]公式予選（TT）-結果表・グリッド用（貼付）'!$A:$A,0),MATCH("team",'[1]公式予選（TT）-結果表・グリッド用（貼付）'!$1:$1,0)),"")=0,"",IFERROR(INDEX('[1]公式予選（TT）-結果表・グリッド用（貼付）'!$A:$Z,MATCH($G30,'[1]公式予選（TT）-結果表・グリッド用（貼付）'!$A:$A,0),MATCH("team",'[1]公式予選（TT）-結果表・グリッド用（貼付）'!$1:$1,0)),""))</f>
        <v/>
      </c>
      <c r="I32" s="40"/>
      <c r="J32" s="39"/>
      <c r="K32" s="38"/>
      <c r="L32" s="41"/>
      <c r="M32" s="16"/>
    </row>
    <row r="33" spans="1:15" ht="6" customHeight="1" x14ac:dyDescent="0.15">
      <c r="A33" s="2"/>
      <c r="B33" s="2"/>
      <c r="C33" s="2"/>
      <c r="D33" s="2"/>
      <c r="E33" s="2"/>
      <c r="F33" s="44"/>
      <c r="G33" s="2"/>
      <c r="H33" s="2"/>
      <c r="I33" s="2"/>
      <c r="J33" s="2"/>
      <c r="K33" s="44"/>
      <c r="L33" s="31"/>
      <c r="M33" s="2"/>
    </row>
    <row r="34" spans="1:15" ht="12.75" x14ac:dyDescent="0.15">
      <c r="A34" s="45"/>
      <c r="B34" s="3">
        <f>IF(MAX('[1]公式予選（TT）-結果表・グリッド用（貼付）'!A:A)&gt;G30,G30+1,"")</f>
        <v>11</v>
      </c>
      <c r="C34" s="29">
        <f>IFERROR(INDEX('[1]公式予選（TT）-結果表・グリッド用（貼付）'!$A:$Z,MATCH($B34,'[1]公式予選（TT）-結果表・グリッド用（貼付）'!$A:$A,0),MATCH("No.",'[1]公式予選（TT）-結果表・グリッド用（貼付）'!$1:$1,0)),"")</f>
        <v>94</v>
      </c>
      <c r="D34" s="26" t="str">
        <f>IFERROR(INDEX('[1]公式予選（TT）-結果表・グリッド用（貼付）'!$A:$Z,MATCH($B34,'[1]公式予選（TT）-結果表・グリッド用（貼付）'!$A:$A,0),MATCH("名前",'[1]公式予選（TT）-結果表・グリッド用（貼付）'!$1:$1,0)),"")</f>
        <v>清永 旺佑</v>
      </c>
      <c r="E34" s="26"/>
      <c r="F34" s="28">
        <f>IF(IFERROR(INDEX('[1]公式予選（TT）-結果表・グリッド用（貼付）'!$A:$Z,MATCH($B34,'[1]公式予選（TT）-結果表・グリッド用（貼付）'!$A:$A,0),MATCH("BestLap",'[1]公式予選（TT）-結果表・グリッド用（貼付）'!$1:$1,0)),"")=0,"",IFERROR(INDEX('[1]公式予選（TT）-結果表・グリッド用（貼付）'!$A:$Z,MATCH($B34,'[1]公式予選（TT）-結果表・グリッド用（貼付）'!$A:$A,0),MATCH("BestLap",'[1]公式予選（TT）-結果表・グリッド用（貼付）'!$1:$1,0)),""))</f>
        <v>7.2579861111111109E-4</v>
      </c>
      <c r="G34" s="3">
        <f>IF(MAX('[1]公式予選（TT）-結果表・グリッド用（貼付）'!$A:$A)&gt;B34,B34+1,"")</f>
        <v>12</v>
      </c>
      <c r="H34" s="29">
        <f>INDEX('[1]公式予選（TT）-結果表・グリッド用（貼付）'!$A:$Z,MATCH($G34,'[1]公式予選（TT）-結果表・グリッド用（貼付）'!$A:$A,0),MATCH("No.",'[1]公式予選（TT）-結果表・グリッド用（貼付）'!$1:$1,0))</f>
        <v>8</v>
      </c>
      <c r="I34" s="26" t="str">
        <f>IFERROR(INDEX('[1]公式予選（TT）-結果表・グリッド用（貼付）'!$A:$Z,MATCH($G34,'[1]公式予選（TT）-結果表・グリッド用（貼付）'!$A:$A,0),MATCH("名前",'[1]公式予選（TT）-結果表・グリッド用（貼付）'!$1:$1,0)),"")</f>
        <v>森谷 永翔</v>
      </c>
      <c r="J34" s="26"/>
      <c r="K34" s="28">
        <f>IF(IFERROR(INDEX('[1]公式予選（TT）-結果表・グリッド用（貼付）'!$A:$Z,MATCH($G34,'[1]公式予選（TT）-結果表・グリッド用（貼付）'!$A:$A,0),MATCH("BestLap",'[1]公式予選（TT）-結果表・グリッド用（貼付）'!$1:$1,0)),"")=0,"",IFERROR(INDEX('[1]公式予選（TT）-結果表・グリッド用（貼付）'!$A:$Z,MATCH($G34,'[1]公式予選（TT）-結果表・グリッド用（貼付）'!$A:$A,0),MATCH("BestLap",'[1]公式予選（TT）-結果表・グリッド用（貼付）'!$1:$1,0)),""))</f>
        <v>7.2630787037037032E-4</v>
      </c>
      <c r="L34" s="38"/>
      <c r="M34" s="2"/>
    </row>
    <row r="35" spans="1:15" ht="6" customHeight="1" x14ac:dyDescent="0.15">
      <c r="A35" s="45"/>
      <c r="B35" s="18"/>
      <c r="C35" s="31" t="str">
        <f>IF(IFERROR(INDEX('[1]公式予選（TT）-結果表・グリッド用（貼付）'!$A:$Z,MATCH($B34,'[1]公式予選（TT）-結果表・グリッド用（貼付）'!$A:$A,0),MATCH("クラス",'[1]公式予選（TT）-結果表・グリッド用（貼付）'!$1:$1,0)),"")=0,"",IFERROR(INDEX('[1]公式予選（TT）-結果表・グリッド用（貼付）'!$A:$Z,MATCH($B34,'[1]公式予選（TT）-結果表・グリッド用（貼付）'!$A:$A,0),MATCH("クラス",'[1]公式予選（TT）-結果表・グリッド用（貼付）'!$1:$1,0)),""))</f>
        <v>ｶﾃﾞｯﾄｵｰﾌﾟﾝ</v>
      </c>
      <c r="D35" s="32"/>
      <c r="E35" s="34"/>
      <c r="F35" s="31" t="str">
        <f>IF(IFERROR(INDEX('[1]公式予選（TT）-結果表・グリッド用（貼付）'!$A:$Z,MATCH($B34,'[1]公式予選（TT）-結果表・グリッド用（貼付）'!$A:$A,0),MATCH("Model/Engine",'[1]公式予選（TT）-結果表・グリッド用（貼付）'!$1:$1,0)),"")=0,"",IFERROR(INDEX('[1]公式予選（TT）-結果表・グリッド用（貼付）'!$A:$Z,MATCH($B34,'[1]公式予選（TT）-結果表・グリッド用（貼付）'!$A:$A,0),MATCH("Model/Engine",'[1]公式予選（TT）-結果表・グリッド用（貼付）'!$1:$1,0)),""))</f>
        <v>TONY KART/YAMAHA</v>
      </c>
      <c r="G35" s="18"/>
      <c r="H35" s="31" t="str">
        <f>IF(IFERROR(INDEX('[1]公式予選（TT）-結果表・グリッド用（貼付）'!$A:$Z,MATCH($G34,'[1]公式予選（TT）-結果表・グリッド用（貼付）'!$A:$A,0),MATCH("クラス",'[1]公式予選（TT）-結果表・グリッド用（貼付）'!$1:$1,0)),"")=0,"",IFERROR(INDEX('[1]公式予選（TT）-結果表・グリッド用（貼付）'!$A:$Z,MATCH($G34,'[1]公式予選（TT）-結果表・グリッド用（貼付）'!$A:$A,0),MATCH("クラス",'[1]公式予選（TT）-結果表・グリッド用（貼付）'!$1:$1,0)),""))</f>
        <v>ｶﾃﾞｯﾄｵｰﾌﾟﾝ</v>
      </c>
      <c r="I35" s="32"/>
      <c r="J35" s="34"/>
      <c r="K35" s="31" t="str">
        <f>IF(IFERROR(INDEX('[1]公式予選（TT）-結果表・グリッド用（貼付）'!$A:$Z,MATCH($G34,'[1]公式予選（TT）-結果表・グリッド用（貼付）'!$A:$A,0),MATCH("Model/Engine",'[1]公式予選（TT）-結果表・グリッド用（貼付）'!$1:$1,0)),"")=0,"",IFERROR(INDEX('[1]公式予選（TT）-結果表・グリッド用（貼付）'!$A:$Z,MATCH($G34,'[1]公式予選（TT）-結果表・グリッド用（貼付）'!$A:$A,0),MATCH("Model/Engine",'[1]公式予選（TT）-結果表・グリッド用（貼付）'!$1:$1,0)),""))</f>
        <v>ﾊﾟﾛﾘﾝ/YAMAHA</v>
      </c>
      <c r="L35" s="44"/>
      <c r="M35" s="2"/>
    </row>
    <row r="36" spans="1:15" ht="9" customHeight="1" x14ac:dyDescent="0.15">
      <c r="A36" s="45"/>
      <c r="B36" s="18"/>
      <c r="C36" s="39" t="str">
        <f>IF(IFERROR(INDEX('[1]公式予選（TT）-結果表・グリッド用（貼付）'!$A:$Z,MATCH($B34,'[1]公式予選（TT）-結果表・グリッド用（貼付）'!$A:$A,0),MATCH("team",'[1]公式予選（TT）-結果表・グリッド用（貼付）'!$1:$1,0)),"")=0,"",IFERROR(INDEX('[1]公式予選（TT）-結果表・グリッド用（貼付）'!$A:$Z,MATCH($B34,'[1]公式予選（TT）-結果表・グリッド用（貼付）'!$A:$A,0),MATCH("team",'[1]公式予選（TT）-結果表・グリッド用（貼付）'!$1:$1,0)),""))</f>
        <v>HIGUCHI Racing Team</v>
      </c>
      <c r="D36" s="40"/>
      <c r="E36" s="39"/>
      <c r="F36" s="38"/>
      <c r="G36" s="18"/>
      <c r="H36" s="39" t="str">
        <f>IF(IFERROR(INDEX('[1]公式予選（TT）-結果表・グリッド用（貼付）'!$A:$Z,MATCH($G34,'[1]公式予選（TT）-結果表・グリッド用（貼付）'!$A:$A,0),MATCH("team",'[1]公式予選（TT）-結果表・グリッド用（貼付）'!$1:$1,0)),"")=0,"",IFERROR(INDEX('[1]公式予選（TT）-結果表・グリッド用（貼付）'!$A:$Z,MATCH($G34,'[1]公式予選（TT）-結果表・グリッド用（貼付）'!$A:$A,0),MATCH("team",'[1]公式予選（TT）-結果表・グリッド用（貼付）'!$1:$1,0)),""))</f>
        <v>ERSwithSACCESS</v>
      </c>
      <c r="I36" s="40"/>
      <c r="J36" s="39"/>
      <c r="K36" s="38"/>
      <c r="L36" s="41"/>
      <c r="M36" s="2"/>
    </row>
    <row r="37" spans="1:15" ht="6" customHeight="1" x14ac:dyDescent="0.15">
      <c r="A37" s="45"/>
      <c r="B37" s="2"/>
      <c r="C37" s="2"/>
      <c r="D37" s="2"/>
      <c r="E37" s="2"/>
      <c r="F37" s="44"/>
      <c r="G37" s="2"/>
      <c r="H37" s="2"/>
      <c r="I37" s="2"/>
      <c r="J37" s="2"/>
      <c r="K37" s="44"/>
      <c r="L37" s="31"/>
      <c r="M37" s="2"/>
    </row>
    <row r="38" spans="1:15" ht="12.75" x14ac:dyDescent="0.15">
      <c r="A38" s="45"/>
      <c r="B38" s="3">
        <f>IF(MAX('[1]公式予選（TT）-結果表・グリッド用（貼付）'!A:A)&gt;G34,G34+1,"")</f>
        <v>13</v>
      </c>
      <c r="C38" s="29">
        <f>IFERROR(INDEX('[1]公式予選（TT）-結果表・グリッド用（貼付）'!$A:$Z,MATCH($B38,'[1]公式予選（TT）-結果表・グリッド用（貼付）'!$A:$A,0),MATCH("No.",'[1]公式予選（TT）-結果表・グリッド用（貼付）'!$1:$1,0)),"")</f>
        <v>64</v>
      </c>
      <c r="D38" s="26" t="str">
        <f>IFERROR(INDEX('[1]公式予選（TT）-結果表・グリッド用（貼付）'!$A:$Z,MATCH($B38,'[1]公式予選（TT）-結果表・グリッド用（貼付）'!$A:$A,0),MATCH("名前",'[1]公式予選（TT）-結果表・グリッド用（貼付）'!$1:$1,0)),"")</f>
        <v>中野 貴介</v>
      </c>
      <c r="E38" s="26"/>
      <c r="F38" s="28">
        <f>IF(IFERROR(INDEX('[1]公式予選（TT）-結果表・グリッド用（貼付）'!$A:$Z,MATCH($B38,'[1]公式予選（TT）-結果表・グリッド用（貼付）'!$A:$A,0),MATCH("BestLap",'[1]公式予選（TT）-結果表・グリッド用（貼付）'!$1:$1,0)),"")=0,"",IFERROR(INDEX('[1]公式予選（TT）-結果表・グリッド用（貼付）'!$A:$Z,MATCH($B38,'[1]公式予選（TT）-結果表・グリッド用（貼付）'!$A:$A,0),MATCH("BestLap",'[1]公式予選（TT）-結果表・グリッド用（貼付）'!$1:$1,0)),""))</f>
        <v>7.2635416666666671E-4</v>
      </c>
      <c r="G38" s="3">
        <f>IF(MAX('[1]公式予選（TT）-結果表・グリッド用（貼付）'!$A:$A)&gt;B38,B38+1,"")</f>
        <v>14</v>
      </c>
      <c r="H38" s="29">
        <f>INDEX('[1]公式予選（TT）-結果表・グリッド用（貼付）'!$A:$Z,MATCH($G38,'[1]公式予選（TT）-結果表・グリッド用（貼付）'!$A:$A,0),MATCH("No.",'[1]公式予選（TT）-結果表・グリッド用（貼付）'!$1:$1,0))</f>
        <v>55</v>
      </c>
      <c r="I38" s="26" t="str">
        <f>IFERROR(INDEX('[1]公式予選（TT）-結果表・グリッド用（貼付）'!$A:$Z,MATCH($G38,'[1]公式予選（TT）-結果表・グリッド用（貼付）'!$A:$A,0),MATCH("名前",'[1]公式予選（TT）-結果表・グリッド用（貼付）'!$1:$1,0)),"")</f>
        <v>石部 旺介</v>
      </c>
      <c r="J38" s="26"/>
      <c r="K38" s="28">
        <f>IF(IFERROR(INDEX('[1]公式予選（TT）-結果表・グリッド用（貼付）'!$A:$Z,MATCH($G38,'[1]公式予選（TT）-結果表・グリッド用（貼付）'!$A:$A,0),MATCH("BestLap",'[1]公式予選（TT）-結果表・グリッド用（貼付）'!$1:$1,0)),"")=0,"",IFERROR(INDEX('[1]公式予選（TT）-結果表・グリッド用（貼付）'!$A:$Z,MATCH($G38,'[1]公式予選（TT）-結果表・グリッド用（貼付）'!$A:$A,0),MATCH("BestLap",'[1]公式予選（TT）-結果表・グリッド用（貼付）'!$1:$1,0)),""))</f>
        <v>7.2724537037037029E-4</v>
      </c>
      <c r="L38" s="38"/>
      <c r="M38" s="2"/>
    </row>
    <row r="39" spans="1:15" ht="6" customHeight="1" x14ac:dyDescent="0.15">
      <c r="A39" s="2"/>
      <c r="B39" s="18"/>
      <c r="C39" s="31" t="str">
        <f>IF(IFERROR(INDEX('[1]公式予選（TT）-結果表・グリッド用（貼付）'!$A:$Z,MATCH($B38,'[1]公式予選（TT）-結果表・グリッド用（貼付）'!$A:$A,0),MATCH("クラス",'[1]公式予選（TT）-結果表・グリッド用（貼付）'!$1:$1,0)),"")=0,"",IFERROR(INDEX('[1]公式予選（TT）-結果表・グリッド用（貼付）'!$A:$Z,MATCH($B38,'[1]公式予選（TT）-結果表・グリッド用（貼付）'!$A:$A,0),MATCH("クラス",'[1]公式予選（TT）-結果表・グリッド用（貼付）'!$1:$1,0)),""))</f>
        <v>ｶﾃﾞｯﾄｵｰﾌﾟﾝ</v>
      </c>
      <c r="D39" s="32"/>
      <c r="E39" s="34"/>
      <c r="F39" s="31" t="str">
        <f>IF(IFERROR(INDEX('[1]公式予選（TT）-結果表・グリッド用（貼付）'!$A:$Z,MATCH($B38,'[1]公式予選（TT）-結果表・グリッド用（貼付）'!$A:$A,0),MATCH("Model/Engine",'[1]公式予選（TT）-結果表・グリッド用（貼付）'!$1:$1,0)),"")=0,"",IFERROR(INDEX('[1]公式予選（TT）-結果表・グリッド用（貼付）'!$A:$Z,MATCH($B38,'[1]公式予選（TT）-結果表・グリッド用（貼付）'!$A:$A,0),MATCH("Model/Engine",'[1]公式予選（TT）-結果表・グリッド用（貼付）'!$1:$1,0)),""))</f>
        <v>PAROLIN/YAMAHA</v>
      </c>
      <c r="G39" s="18"/>
      <c r="H39" s="31" t="str">
        <f>IF(IFERROR(INDEX('[1]公式予選（TT）-結果表・グリッド用（貼付）'!$A:$Z,MATCH($G38,'[1]公式予選（TT）-結果表・グリッド用（貼付）'!$A:$A,0),MATCH("クラス",'[1]公式予選（TT）-結果表・グリッド用（貼付）'!$1:$1,0)),"")=0,"",IFERROR(INDEX('[1]公式予選（TT）-結果表・グリッド用（貼付）'!$A:$Z,MATCH($G38,'[1]公式予選（TT）-結果表・グリッド用（貼付）'!$A:$A,0),MATCH("クラス",'[1]公式予選（TT）-結果表・グリッド用（貼付）'!$1:$1,0)),""))</f>
        <v>ｶﾃﾞｯﾄｵｰﾌﾟﾝ</v>
      </c>
      <c r="I39" s="32"/>
      <c r="J39" s="34"/>
      <c r="K39" s="31" t="str">
        <f>IF(IFERROR(INDEX('[1]公式予選（TT）-結果表・グリッド用（貼付）'!$A:$Z,MATCH($G38,'[1]公式予選（TT）-結果表・グリッド用（貼付）'!$A:$A,0),MATCH("Model/Engine",'[1]公式予選（TT）-結果表・グリッド用（貼付）'!$1:$1,0)),"")=0,"",IFERROR(INDEX('[1]公式予選（TT）-結果表・グリッド用（貼付）'!$A:$Z,MATCH($G38,'[1]公式予選（TT）-結果表・グリッド用（貼付）'!$A:$A,0),MATCH("Model/Engine",'[1]公式予選（TT）-結果表・グリッド用（貼付）'!$1:$1,0)),""))</f>
        <v>birelART/YAMAHA</v>
      </c>
      <c r="L39" s="44"/>
      <c r="M39" s="2"/>
    </row>
    <row r="40" spans="1:15" ht="9" customHeight="1" x14ac:dyDescent="0.15">
      <c r="A40" s="2"/>
      <c r="B40" s="18"/>
      <c r="C40" s="39" t="str">
        <f>IF(IFERROR(INDEX('[1]公式予選（TT）-結果表・グリッド用（貼付）'!$A:$Z,MATCH($B38,'[1]公式予選（TT）-結果表・グリッド用（貼付）'!$A:$A,0),MATCH("team",'[1]公式予選（TT）-結果表・グリッド用（貼付）'!$1:$1,0)),"")=0,"",IFERROR(INDEX('[1]公式予選（TT）-結果表・グリッド用（貼付）'!$A:$Z,MATCH($B38,'[1]公式予選（TT）-結果表・グリッド用（貼付）'!$A:$A,0),MATCH("team",'[1]公式予選（TT）-結果表・グリッド用（貼付）'!$1:$1,0)),""))</f>
        <v>HIGUCHI Racing Team</v>
      </c>
      <c r="D40" s="40"/>
      <c r="E40" s="39"/>
      <c r="F40" s="38"/>
      <c r="G40" s="18"/>
      <c r="H40" s="39" t="str">
        <f>IF(IFERROR(INDEX('[1]公式予選（TT）-結果表・グリッド用（貼付）'!$A:$Z,MATCH($G38,'[1]公式予選（TT）-結果表・グリッド用（貼付）'!$A:$A,0),MATCH("team",'[1]公式予選（TT）-結果表・グリッド用（貼付）'!$1:$1,0)),"")=0,"",IFERROR(INDEX('[1]公式予選（TT）-結果表・グリッド用（貼付）'!$A:$Z,MATCH($G38,'[1]公式予選（TT）-結果表・グリッド用（貼付）'!$A:$A,0),MATCH("team",'[1]公式予選（TT）-結果表・グリッド用（貼付）'!$1:$1,0)),""))</f>
        <v>ERS with SACCESS</v>
      </c>
      <c r="I40" s="40"/>
      <c r="J40" s="39"/>
      <c r="K40" s="38"/>
      <c r="L40" s="41"/>
      <c r="M40" s="2"/>
    </row>
    <row r="41" spans="1:15" ht="6" customHeight="1" x14ac:dyDescent="0.15">
      <c r="A41" s="2"/>
      <c r="B41" s="2"/>
      <c r="C41" s="2"/>
      <c r="D41" s="2"/>
      <c r="E41" s="2"/>
      <c r="F41" s="44"/>
      <c r="G41" s="2"/>
      <c r="H41" s="2"/>
      <c r="I41" s="2"/>
      <c r="J41" s="2"/>
      <c r="K41" s="44"/>
      <c r="L41" s="31"/>
      <c r="M41" s="2"/>
    </row>
    <row r="42" spans="1:15" ht="12.75" x14ac:dyDescent="0.15">
      <c r="A42" s="2"/>
      <c r="B42" s="3">
        <f>IF(MAX('[1]公式予選（TT）-結果表・グリッド用（貼付）'!A:A)&gt;G38,G38+1,"")</f>
        <v>15</v>
      </c>
      <c r="C42" s="29">
        <f>IFERROR(INDEX('[1]公式予選（TT）-結果表・グリッド用（貼付）'!$A:$Z,MATCH($B42,'[1]公式予選（TT）-結果表・グリッド用（貼付）'!$A:$A,0),MATCH("No.",'[1]公式予選（TT）-結果表・グリッド用（貼付）'!$1:$1,0)),"")</f>
        <v>17</v>
      </c>
      <c r="D42" s="26" t="str">
        <f>IFERROR(INDEX('[1]公式予選（TT）-結果表・グリッド用（貼付）'!$A:$Z,MATCH($B42,'[1]公式予選（TT）-結果表・グリッド用（貼付）'!$A:$A,0),MATCH("名前",'[1]公式予選（TT）-結果表・グリッド用（貼付）'!$1:$1,0)),"")</f>
        <v>島津 舞央</v>
      </c>
      <c r="E42" s="26"/>
      <c r="F42" s="28">
        <f>IF(IFERROR(INDEX('[1]公式予選（TT）-結果表・グリッド用（貼付）'!$A:$Z,MATCH($B42,'[1]公式予選（TT）-結果表・グリッド用（貼付）'!$A:$A,0),MATCH("BestLap",'[1]公式予選（TT）-結果表・グリッド用（貼付）'!$1:$1,0)),"")=0,"",IFERROR(INDEX('[1]公式予選（TT）-結果表・グリッド用（貼付）'!$A:$Z,MATCH($B42,'[1]公式予選（TT）-結果表・グリッド用（貼付）'!$A:$A,0),MATCH("BestLap",'[1]公式予選（TT）-結果表・グリッド用（貼付）'!$1:$1,0)),""))</f>
        <v>7.277199074074074E-4</v>
      </c>
      <c r="G42" s="3">
        <f>IF(MAX('[1]公式予選（TT）-結果表・グリッド用（貼付）'!$A:$A)&gt;B42,B42+1,"")</f>
        <v>16</v>
      </c>
      <c r="H42" s="29">
        <f>INDEX('[1]公式予選（TT）-結果表・グリッド用（貼付）'!$A:$Z,MATCH($G42,'[1]公式予選（TT）-結果表・グリッド用（貼付）'!$A:$A,0),MATCH("No.",'[1]公式予選（TT）-結果表・グリッド用（貼付）'!$1:$1,0))</f>
        <v>27</v>
      </c>
      <c r="I42" s="26" t="str">
        <f>IFERROR(INDEX('[1]公式予選（TT）-結果表・グリッド用（貼付）'!$A:$Z,MATCH($G42,'[1]公式予選（TT）-結果表・グリッド用（貼付）'!$A:$A,0),MATCH("名前",'[1]公式予選（TT）-結果表・グリッド用（貼付）'!$1:$1,0)),"")</f>
        <v>三好 天水</v>
      </c>
      <c r="J42" s="26"/>
      <c r="K42" s="28">
        <f>IF(IFERROR(INDEX('[1]公式予選（TT）-結果表・グリッド用（貼付）'!$A:$Z,MATCH($G42,'[1]公式予選（TT）-結果表・グリッド用（貼付）'!$A:$A,0),MATCH("BestLap",'[1]公式予選（TT）-結果表・グリッド用（貼付）'!$1:$1,0)),"")=0,"",IFERROR(INDEX('[1]公式予選（TT）-結果表・グリッド用（貼付）'!$A:$Z,MATCH($G42,'[1]公式予選（TT）-結果表・グリッド用（貼付）'!$A:$A,0),MATCH("BestLap",'[1]公式予選（TT）-結果表・グリッド用（貼付）'!$1:$1,0)),""))</f>
        <v>7.2774305555555559E-4</v>
      </c>
      <c r="L42" s="38"/>
      <c r="M42" s="2"/>
    </row>
    <row r="43" spans="1:15" ht="6" customHeight="1" x14ac:dyDescent="0.15">
      <c r="A43" s="2"/>
      <c r="B43" s="18"/>
      <c r="C43" s="31" t="str">
        <f>IF(IFERROR(INDEX('[1]公式予選（TT）-結果表・グリッド用（貼付）'!$A:$Z,MATCH($B42,'[1]公式予選（TT）-結果表・グリッド用（貼付）'!$A:$A,0),MATCH("クラス",'[1]公式予選（TT）-結果表・グリッド用（貼付）'!$1:$1,0)),"")=0,"",IFERROR(INDEX('[1]公式予選（TT）-結果表・グリッド用（貼付）'!$A:$Z,MATCH($B42,'[1]公式予選（TT）-結果表・グリッド用（貼付）'!$A:$A,0),MATCH("クラス",'[1]公式予選（TT）-結果表・グリッド用（貼付）'!$1:$1,0)),""))</f>
        <v>ｶﾃﾞｯﾄｵｰﾌﾟﾝ</v>
      </c>
      <c r="D43" s="32"/>
      <c r="E43" s="34"/>
      <c r="F43" s="31" t="str">
        <f>IF(IFERROR(INDEX('[1]公式予選（TT）-結果表・グリッド用（貼付）'!$A:$Z,MATCH($B42,'[1]公式予選（TT）-結果表・グリッド用（貼付）'!$A:$A,0),MATCH("Model/Engine",'[1]公式予選（TT）-結果表・グリッド用（貼付）'!$1:$1,0)),"")=0,"",IFERROR(INDEX('[1]公式予選（TT）-結果表・グリッド用（貼付）'!$A:$Z,MATCH($B42,'[1]公式予選（TT）-結果表・グリッド用（貼付）'!$A:$A,0),MATCH("Model/Engine",'[1]公式予選（TT）-結果表・グリッド用（貼付）'!$1:$1,0)),""))</f>
        <v>FALCON/YAMAHA</v>
      </c>
      <c r="G43" s="18"/>
      <c r="H43" s="31" t="str">
        <f>IF(IFERROR(INDEX('[1]公式予選（TT）-結果表・グリッド用（貼付）'!$A:$Z,MATCH($G42,'[1]公式予選（TT）-結果表・グリッド用（貼付）'!$A:$A,0),MATCH("クラス",'[1]公式予選（TT）-結果表・グリッド用（貼付）'!$1:$1,0)),"")=0,"",IFERROR(INDEX('[1]公式予選（TT）-結果表・グリッド用（貼付）'!$A:$Z,MATCH($G42,'[1]公式予選（TT）-結果表・グリッド用（貼付）'!$A:$A,0),MATCH("クラス",'[1]公式予選（TT）-結果表・グリッド用（貼付）'!$1:$1,0)),""))</f>
        <v>ｶﾃﾞｯﾄｵｰﾌﾟﾝ</v>
      </c>
      <c r="I43" s="32"/>
      <c r="J43" s="34"/>
      <c r="K43" s="31" t="str">
        <f>IF(IFERROR(INDEX('[1]公式予選（TT）-結果表・グリッド用（貼付）'!$A:$Z,MATCH($G42,'[1]公式予選（TT）-結果表・グリッド用（貼付）'!$A:$A,0),MATCH("Model/Engine",'[1]公式予選（TT）-結果表・グリッド用（貼付）'!$1:$1,0)),"")=0,"",IFERROR(INDEX('[1]公式予選（TT）-結果表・グリッド用（貼付）'!$A:$Z,MATCH($G42,'[1]公式予選（TT）-結果表・グリッド用（貼付）'!$A:$A,0),MATCH("Model/Engine",'[1]公式予選（TT）-結果表・グリッド用（貼付）'!$1:$1,0)),""))</f>
        <v>KOSMIC/YAMAHA</v>
      </c>
      <c r="L43" s="44"/>
      <c r="M43" s="2"/>
    </row>
    <row r="44" spans="1:15" ht="9" customHeight="1" x14ac:dyDescent="0.15">
      <c r="A44" s="2"/>
      <c r="B44" s="18"/>
      <c r="C44" s="39" t="str">
        <f>IF(IFERROR(INDEX('[1]公式予選（TT）-結果表・グリッド用（貼付）'!$A:$Z,MATCH($B42,'[1]公式予選（TT）-結果表・グリッド用（貼付）'!$A:$A,0),MATCH("team",'[1]公式予選（TT）-結果表・グリッド用（貼付）'!$1:$1,0)),"")=0,"",IFERROR(INDEX('[1]公式予選（TT）-結果表・グリッド用（貼付）'!$A:$Z,MATCH($B42,'[1]公式予選（TT）-結果表・グリッド用（貼付）'!$A:$A,0),MATCH("team",'[1]公式予選（TT）-結果表・グリッド用（貼付）'!$1:$1,0)),""))</f>
        <v>ぴぃたぁぱん</v>
      </c>
      <c r="D44" s="40"/>
      <c r="E44" s="39"/>
      <c r="F44" s="38"/>
      <c r="G44" s="18"/>
      <c r="H44" s="39" t="str">
        <f>IF(IFERROR(INDEX('[1]公式予選（TT）-結果表・グリッド用（貼付）'!$A:$Z,MATCH($G42,'[1]公式予選（TT）-結果表・グリッド用（貼付）'!$A:$A,0),MATCH("team",'[1]公式予選（TT）-結果表・グリッド用（貼付）'!$1:$1,0)),"")=0,"",IFERROR(INDEX('[1]公式予選（TT）-結果表・グリッド用（貼付）'!$A:$Z,MATCH($G42,'[1]公式予選（TT）-結果表・グリッド用（貼付）'!$A:$A,0),MATCH("team",'[1]公式予選（TT）-結果表・グリッド用（貼付）'!$1:$1,0)),""))</f>
        <v>ﾊﾗﾀﾞｶｰﾄｸﾗﾌﾞ</v>
      </c>
      <c r="I44" s="40"/>
      <c r="J44" s="39"/>
      <c r="K44" s="38"/>
      <c r="L44" s="41"/>
      <c r="M44" s="2"/>
    </row>
    <row r="45" spans="1:15" ht="6" customHeight="1" x14ac:dyDescent="0.15">
      <c r="A45" s="2"/>
      <c r="B45" s="2"/>
      <c r="C45" s="2"/>
      <c r="D45" s="2"/>
      <c r="E45" s="2"/>
      <c r="F45" s="44"/>
      <c r="G45" s="2"/>
      <c r="H45" s="2"/>
      <c r="I45" s="2"/>
      <c r="J45" s="2"/>
      <c r="K45" s="44"/>
      <c r="L45" s="31"/>
      <c r="M45" s="2"/>
    </row>
    <row r="46" spans="1:15" ht="12.75" x14ac:dyDescent="0.15">
      <c r="A46" s="2"/>
      <c r="B46" s="3">
        <f>IF(MAX('[1]公式予選（TT）-結果表・グリッド用（貼付）'!A:A)&gt;G42,G42+1,"")</f>
        <v>17</v>
      </c>
      <c r="C46" s="29">
        <f>IFERROR(INDEX('[1]公式予選（TT）-結果表・グリッド用（貼付）'!$A:$Z,MATCH($B46,'[1]公式予選（TT）-結果表・グリッド用（貼付）'!$A:$A,0),MATCH("No.",'[1]公式予選（TT）-結果表・グリッド用（貼付）'!$1:$1,0)),"")</f>
        <v>63</v>
      </c>
      <c r="D46" s="26" t="str">
        <f>IFERROR(INDEX('[1]公式予選（TT）-結果表・グリッド用（貼付）'!$A:$Z,MATCH($B46,'[1]公式予選（TT）-結果表・グリッド用（貼付）'!$A:$A,0),MATCH("名前",'[1]公式予選（TT）-結果表・グリッド用（貼付）'!$1:$1,0)),"")</f>
        <v>高木 彪乃介</v>
      </c>
      <c r="E46" s="26"/>
      <c r="F46" s="28">
        <f>IF(IFERROR(INDEX('[1]公式予選（TT）-結果表・グリッド用（貼付）'!$A:$Z,MATCH($B46,'[1]公式予選（TT）-結果表・グリッド用（貼付）'!$A:$A,0),MATCH("BestLap",'[1]公式予選（TT）-結果表・グリッド用（貼付）'!$1:$1,0)),"")=0,"",IFERROR(INDEX('[1]公式予選（TT）-結果表・グリッド用（貼付）'!$A:$Z,MATCH($B46,'[1]公式予選（TT）-結果表・グリッド用（貼付）'!$A:$A,0),MATCH("BestLap",'[1]公式予選（TT）-結果表・グリッド用（貼付）'!$1:$1,0)),""))</f>
        <v>7.2850694444444449E-4</v>
      </c>
      <c r="G46" s="3">
        <f>IF(MAX('[1]公式予選（TT）-結果表・グリッド用（貼付）'!$A:$A)&gt;B46,B46+1,"")</f>
        <v>18</v>
      </c>
      <c r="H46" s="29">
        <f>INDEX('[1]公式予選（TT）-結果表・グリッド用（貼付）'!$A:$Z,MATCH($G46,'[1]公式予選（TT）-結果表・グリッド用（貼付）'!$A:$A,0),MATCH("No.",'[1]公式予選（TT）-結果表・グリッド用（貼付）'!$1:$1,0))</f>
        <v>23</v>
      </c>
      <c r="I46" s="26" t="str">
        <f>IFERROR(INDEX('[1]公式予選（TT）-結果表・グリッド用（貼付）'!$A:$Z,MATCH($G46,'[1]公式予選（TT）-結果表・グリッド用（貼付）'!$A:$A,0),MATCH("名前",'[1]公式予選（TT）-結果表・グリッド用（貼付）'!$1:$1,0)),"")</f>
        <v>柴崎 尊</v>
      </c>
      <c r="J46" s="26"/>
      <c r="K46" s="28">
        <f>IF(IFERROR(INDEX('[1]公式予選（TT）-結果表・グリッド用（貼付）'!$A:$Z,MATCH($G46,'[1]公式予選（TT）-結果表・グリッド用（貼付）'!$A:$A,0),MATCH("BestLap",'[1]公式予選（TT）-結果表・グリッド用（貼付）'!$1:$1,0)),"")=0,"",IFERROR(INDEX('[1]公式予選（TT）-結果表・グリッド用（貼付）'!$A:$Z,MATCH($G46,'[1]公式予選（TT）-結果表・グリッド用（貼付）'!$A:$A,0),MATCH("BestLap",'[1]公式予選（TT）-結果表・グリッド用（貼付）'!$1:$1,0)),""))</f>
        <v>7.2884259259259267E-4</v>
      </c>
      <c r="L46" s="38"/>
      <c r="M46" s="2"/>
    </row>
    <row r="47" spans="1:15" ht="6" customHeight="1" x14ac:dyDescent="0.15">
      <c r="A47" s="2"/>
      <c r="B47" s="18"/>
      <c r="C47" s="31" t="str">
        <f>IF(IFERROR(INDEX('[1]公式予選（TT）-結果表・グリッド用（貼付）'!$A:$Z,MATCH($B46,'[1]公式予選（TT）-結果表・グリッド用（貼付）'!$A:$A,0),MATCH("クラス",'[1]公式予選（TT）-結果表・グリッド用（貼付）'!$1:$1,0)),"")=0,"",IFERROR(INDEX('[1]公式予選（TT）-結果表・グリッド用（貼付）'!$A:$Z,MATCH($B46,'[1]公式予選（TT）-結果表・グリッド用（貼付）'!$A:$A,0),MATCH("クラス",'[1]公式予選（TT）-結果表・グリッド用（貼付）'!$1:$1,0)),""))</f>
        <v>ｶﾃﾞｯﾄｵｰﾌﾟﾝ</v>
      </c>
      <c r="D47" s="32"/>
      <c r="E47" s="34"/>
      <c r="F47" s="31" t="str">
        <f>IF(IFERROR(INDEX('[1]公式予選（TT）-結果表・グリッド用（貼付）'!$A:$Z,MATCH($B46,'[1]公式予選（TT）-結果表・グリッド用（貼付）'!$A:$A,0),MATCH("Model/Engine",'[1]公式予選（TT）-結果表・グリッド用（貼付）'!$1:$1,0)),"")=0,"",IFERROR(INDEX('[1]公式予選（TT）-結果表・グリッド用（貼付）'!$A:$Z,MATCH($B46,'[1]公式予選（TT）-結果表・グリッド用（貼付）'!$A:$A,0),MATCH("Model/Engine",'[1]公式予選（TT）-結果表・グリッド用（貼付）'!$1:$1,0)),""))</f>
        <v>ﾊﾟﾛﾘﾝ/YAMAHA</v>
      </c>
      <c r="G47" s="18"/>
      <c r="H47" s="31" t="str">
        <f>IF(IFERROR(INDEX('[1]公式予選（TT）-結果表・グリッド用（貼付）'!$A:$Z,MATCH($G46,'[1]公式予選（TT）-結果表・グリッド用（貼付）'!$A:$A,0),MATCH("クラス",'[1]公式予選（TT）-結果表・グリッド用（貼付）'!$1:$1,0)),"")=0,"",IFERROR(INDEX('[1]公式予選（TT）-結果表・グリッド用（貼付）'!$A:$Z,MATCH($G46,'[1]公式予選（TT）-結果表・グリッド用（貼付）'!$A:$A,0),MATCH("クラス",'[1]公式予選（TT）-結果表・グリッド用（貼付）'!$1:$1,0)),""))</f>
        <v>ｶﾃﾞｯﾄｵｰﾌﾟﾝ</v>
      </c>
      <c r="I47" s="32"/>
      <c r="J47" s="34"/>
      <c r="K47" s="31" t="str">
        <f>IF(IFERROR(INDEX('[1]公式予選（TT）-結果表・グリッド用（貼付）'!$A:$Z,MATCH($G46,'[1]公式予選（TT）-結果表・グリッド用（貼付）'!$A:$A,0),MATCH("Model/Engine",'[1]公式予選（TT）-結果表・グリッド用（貼付）'!$1:$1,0)),"")=0,"",IFERROR(INDEX('[1]公式予選（TT）-結果表・グリッド用（貼付）'!$A:$Z,MATCH($G46,'[1]公式予選（TT）-結果表・グリッド用（貼付）'!$A:$A,0),MATCH("Model/Engine",'[1]公式予選（TT）-結果表・グリッド用（貼付）'!$1:$1,0)),""))</f>
        <v>ﾊﾟﾛﾘﾝ/YAMAHA</v>
      </c>
      <c r="L47" s="44"/>
      <c r="M47" s="2"/>
      <c r="O47" s="46"/>
    </row>
    <row r="48" spans="1:15" ht="9" customHeight="1" x14ac:dyDescent="0.15">
      <c r="A48" s="2"/>
      <c r="B48" s="18"/>
      <c r="C48" s="39" t="str">
        <f>IF(IFERROR(INDEX('[1]公式予選（TT）-結果表・グリッド用（貼付）'!$A:$Z,MATCH($B46,'[1]公式予選（TT）-結果表・グリッド用（貼付）'!$A:$A,0),MATCH("team",'[1]公式予選（TT）-結果表・グリッド用（貼付）'!$1:$1,0)),"")=0,"",IFERROR(INDEX('[1]公式予選（TT）-結果表・グリッド用（貼付）'!$A:$Z,MATCH($B46,'[1]公式予選（TT）-結果表・グリッド用（貼付）'!$A:$A,0),MATCH("team",'[1]公式予選（TT）-結果表・グリッド用（貼付）'!$1:$1,0)),""))</f>
        <v>ATEAM Buzz Motorsport</v>
      </c>
      <c r="D48" s="40"/>
      <c r="E48" s="39"/>
      <c r="F48" s="38"/>
      <c r="G48" s="18"/>
      <c r="H48" s="39" t="str">
        <f>IF(IFERROR(INDEX('[1]公式予選（TT）-結果表・グリッド用（貼付）'!$A:$Z,MATCH($G46,'[1]公式予選（TT）-結果表・グリッド用（貼付）'!$A:$A,0),MATCH("team",'[1]公式予選（TT）-結果表・グリッド用（貼付）'!$1:$1,0)),"")=0,"",IFERROR(INDEX('[1]公式予選（TT）-結果表・グリッド用（貼付）'!$A:$Z,MATCH($G46,'[1]公式予選（TT）-結果表・グリッド用（貼付）'!$A:$A,0),MATCH("team",'[1]公式予選（TT）-結果表・グリッド用（貼付）'!$1:$1,0)),""))</f>
        <v>HRS JAPAN</v>
      </c>
      <c r="I48" s="40"/>
      <c r="J48" s="39"/>
      <c r="K48" s="38"/>
      <c r="L48" s="41"/>
      <c r="M48" s="2"/>
    </row>
    <row r="49" spans="1:13" ht="6" customHeight="1" x14ac:dyDescent="0.15">
      <c r="A49" s="2"/>
      <c r="B49" s="2"/>
      <c r="C49" s="2"/>
      <c r="D49" s="2"/>
      <c r="E49" s="2"/>
      <c r="F49" s="44"/>
      <c r="G49" s="2"/>
      <c r="H49" s="2"/>
      <c r="I49" s="2"/>
      <c r="J49" s="2"/>
      <c r="K49" s="44"/>
      <c r="L49" s="31"/>
      <c r="M49" s="2"/>
    </row>
    <row r="50" spans="1:13" ht="12.75" x14ac:dyDescent="0.15">
      <c r="A50" s="2"/>
      <c r="B50" s="3">
        <f>IF(MAX('[1]公式予選（TT）-結果表・グリッド用（貼付）'!A:A)&gt;G46,G46+1,"")</f>
        <v>19</v>
      </c>
      <c r="C50" s="29">
        <f>IFERROR(INDEX('[1]公式予選（TT）-結果表・グリッド用（貼付）'!$A:$Z,MATCH($B50,'[1]公式予選（TT）-結果表・グリッド用（貼付）'!$A:$A,0),MATCH("No.",'[1]公式予選（TT）-結果表・グリッド用（貼付）'!$1:$1,0)),"")</f>
        <v>25</v>
      </c>
      <c r="D50" s="26" t="str">
        <f>IFERROR(INDEX('[1]公式予選（TT）-結果表・グリッド用（貼付）'!$A:$Z,MATCH($B50,'[1]公式予選（TT）-結果表・グリッド用（貼付）'!$A:$A,0),MATCH("名前",'[1]公式予選（TT）-結果表・グリッド用（貼付）'!$1:$1,0)),"")</f>
        <v>寺西 俊稀</v>
      </c>
      <c r="E50" s="26"/>
      <c r="F50" s="28">
        <f>IF(IFERROR(INDEX('[1]公式予選（TT）-結果表・グリッド用（貼付）'!$A:$Z,MATCH($B50,'[1]公式予選（TT）-結果表・グリッド用（貼付）'!$A:$A,0),MATCH("BestLap",'[1]公式予選（TT）-結果表・グリッド用（貼付）'!$1:$1,0)),"")=0,"",IFERROR(INDEX('[1]公式予選（TT）-結果表・グリッド用（貼付）'!$A:$Z,MATCH($B50,'[1]公式予選（TT）-結果表・グリッド用（貼付）'!$A:$A,0),MATCH("BestLap",'[1]公式予選（TT）-結果表・グリッド用（貼付）'!$1:$1,0)),""))</f>
        <v>7.2900462962962969E-4</v>
      </c>
      <c r="G50" s="3">
        <f>IF(MAX('[1]公式予選（TT）-結果表・グリッド用（貼付）'!$A:$A)&gt;B50,B50+1,"")</f>
        <v>20</v>
      </c>
      <c r="H50" s="29">
        <f>INDEX('[1]公式予選（TT）-結果表・グリッド用（貼付）'!$A:$Z,MATCH($G50,'[1]公式予選（TT）-結果表・グリッド用（貼付）'!$A:$A,0),MATCH("No.",'[1]公式予選（TT）-結果表・グリッド用（貼付）'!$1:$1,0))</f>
        <v>26</v>
      </c>
      <c r="I50" s="26" t="str">
        <f>IFERROR(INDEX('[1]公式予選（TT）-結果表・グリッド用（貼付）'!$A:$Z,MATCH($G50,'[1]公式予選（TT）-結果表・グリッド用（貼付）'!$A:$A,0),MATCH("名前",'[1]公式予選（TT）-結果表・グリッド用（貼付）'!$1:$1,0)),"")</f>
        <v>林 龍輝</v>
      </c>
      <c r="J50" s="26"/>
      <c r="K50" s="28">
        <f>IF(IFERROR(INDEX('[1]公式予選（TT）-結果表・グリッド用（貼付）'!$A:$Z,MATCH($G50,'[1]公式予選（TT）-結果表・グリッド用（貼付）'!$A:$A,0),MATCH("BestLap",'[1]公式予選（TT）-結果表・グリッド用（貼付）'!$1:$1,0)),"")=0,"",IFERROR(INDEX('[1]公式予選（TT）-結果表・グリッド用（貼付）'!$A:$Z,MATCH($G50,'[1]公式予選（TT）-結果表・グリッド用（貼付）'!$A:$A,0),MATCH("BestLap",'[1]公式予選（TT）-結果表・グリッド用（貼付）'!$1:$1,0)),""))</f>
        <v>7.306944444444444E-4</v>
      </c>
      <c r="L50" s="38"/>
      <c r="M50" s="2"/>
    </row>
    <row r="51" spans="1:13" ht="6" customHeight="1" x14ac:dyDescent="0.15">
      <c r="A51" s="2"/>
      <c r="B51" s="18"/>
      <c r="C51" s="31" t="str">
        <f>IF(IFERROR(INDEX('[1]公式予選（TT）-結果表・グリッド用（貼付）'!$A:$Z,MATCH($B50,'[1]公式予選（TT）-結果表・グリッド用（貼付）'!$A:$A,0),MATCH("クラス",'[1]公式予選（TT）-結果表・グリッド用（貼付）'!$1:$1,0)),"")=0,"",IFERROR(INDEX('[1]公式予選（TT）-結果表・グリッド用（貼付）'!$A:$Z,MATCH($B50,'[1]公式予選（TT）-結果表・グリッド用（貼付）'!$A:$A,0),MATCH("クラス",'[1]公式予選（TT）-結果表・グリッド用（貼付）'!$1:$1,0)),""))</f>
        <v>ｶﾃﾞｯﾄｵｰﾌﾟﾝ</v>
      </c>
      <c r="D51" s="32"/>
      <c r="E51" s="34"/>
      <c r="F51" s="31" t="str">
        <f>IF(IFERROR(INDEX('[1]公式予選（TT）-結果表・グリッド用（貼付）'!$A:$Z,MATCH($B50,'[1]公式予選（TT）-結果表・グリッド用（貼付）'!$A:$A,0),MATCH("Model/Engine",'[1]公式予選（TT）-結果表・グリッド用（貼付）'!$1:$1,0)),"")=0,"",IFERROR(INDEX('[1]公式予選（TT）-結果表・グリッド用（貼付）'!$A:$Z,MATCH($B50,'[1]公式予選（TT）-結果表・グリッド用（貼付）'!$A:$A,0),MATCH("Model/Engine",'[1]公式予選（TT）-結果表・グリッド用（貼付）'!$1:$1,0)),""))</f>
        <v>ﾊﾟﾛﾘﾝ/YAMAHA</v>
      </c>
      <c r="G51" s="18"/>
      <c r="H51" s="31" t="str">
        <f>IF(IFERROR(INDEX('[1]公式予選（TT）-結果表・グリッド用（貼付）'!$A:$Z,MATCH($G50,'[1]公式予選（TT）-結果表・グリッド用（貼付）'!$A:$A,0),MATCH("クラス",'[1]公式予選（TT）-結果表・グリッド用（貼付）'!$1:$1,0)),"")=0,"",IFERROR(INDEX('[1]公式予選（TT）-結果表・グリッド用（貼付）'!$A:$Z,MATCH($G50,'[1]公式予選（TT）-結果表・グリッド用（貼付）'!$A:$A,0),MATCH("クラス",'[1]公式予選（TT）-結果表・グリッド用（貼付）'!$1:$1,0)),""))</f>
        <v>ｶﾃﾞｯﾄｵｰﾌﾟﾝ</v>
      </c>
      <c r="I51" s="32"/>
      <c r="J51" s="34"/>
      <c r="K51" s="31" t="str">
        <f>IF(IFERROR(INDEX('[1]公式予選（TT）-結果表・グリッド用（貼付）'!$A:$Z,MATCH($G50,'[1]公式予選（TT）-結果表・グリッド用（貼付）'!$A:$A,0),MATCH("Model/Engine",'[1]公式予選（TT）-結果表・グリッド用（貼付）'!$1:$1,0)),"")=0,"",IFERROR(INDEX('[1]公式予選（TT）-結果表・グリッド用（貼付）'!$A:$Z,MATCH($G50,'[1]公式予選（TT）-結果表・グリッド用（貼付）'!$A:$A,0),MATCH("Model/Engine",'[1]公式予選（TT）-結果表・グリッド用（貼付）'!$1:$1,0)),""))</f>
        <v>EXPRIT/YAMAHA</v>
      </c>
      <c r="L51" s="44"/>
      <c r="M51" s="2"/>
    </row>
    <row r="52" spans="1:13" ht="9" customHeight="1" x14ac:dyDescent="0.15">
      <c r="A52" s="2"/>
      <c r="B52" s="18"/>
      <c r="C52" s="39" t="str">
        <f>IF(IFERROR(INDEX('[1]公式予選（TT）-結果表・グリッド用（貼付）'!$A:$Z,MATCH($B50,'[1]公式予選（TT）-結果表・グリッド用（貼付）'!$A:$A,0),MATCH("team",'[1]公式予選（TT）-結果表・グリッド用（貼付）'!$1:$1,0)),"")=0,"",IFERROR(INDEX('[1]公式予選（TT）-結果表・グリッド用（貼付）'!$A:$Z,MATCH($B50,'[1]公式予選（TT）-結果表・グリッド用（貼付）'!$A:$A,0),MATCH("team",'[1]公式予選（TT）-結果表・グリッド用（貼付）'!$1:$1,0)),""))</f>
        <v>ONEPOINT</v>
      </c>
      <c r="D52" s="40"/>
      <c r="E52" s="39"/>
      <c r="F52" s="38"/>
      <c r="G52" s="18"/>
      <c r="H52" s="39" t="str">
        <f>IF(IFERROR(INDEX('[1]公式予選（TT）-結果表・グリッド用（貼付）'!$A:$Z,MATCH($G50,'[1]公式予選（TT）-結果表・グリッド用（貼付）'!$A:$A,0),MATCH("team",'[1]公式予選（TT）-結果表・グリッド用（貼付）'!$1:$1,0)),"")=0,"",IFERROR(INDEX('[1]公式予選（TT）-結果表・グリッド用（貼付）'!$A:$Z,MATCH($G50,'[1]公式予選（TT）-結果表・グリッド用（貼付）'!$A:$A,0),MATCH("team",'[1]公式予選（TT）-結果表・グリッド用（貼付）'!$1:$1,0)),""))</f>
        <v>ﾊﾗﾀﾞｶｰﾄｸﾗﾌﾞ</v>
      </c>
      <c r="I52" s="40"/>
      <c r="J52" s="39"/>
      <c r="K52" s="38"/>
      <c r="L52" s="41"/>
      <c r="M52" s="2"/>
    </row>
    <row r="53" spans="1:13" ht="6" customHeight="1" x14ac:dyDescent="0.15">
      <c r="A53" s="2"/>
      <c r="B53" s="2"/>
      <c r="C53" s="2"/>
      <c r="D53" s="2"/>
      <c r="E53" s="2"/>
      <c r="F53" s="44"/>
      <c r="G53" s="2"/>
      <c r="H53" s="2"/>
      <c r="I53" s="2"/>
      <c r="J53" s="2"/>
      <c r="K53" s="44"/>
      <c r="L53" s="31"/>
      <c r="M53" s="2"/>
    </row>
    <row r="54" spans="1:13" ht="12.75" x14ac:dyDescent="0.15">
      <c r="A54" s="2"/>
      <c r="B54" s="3">
        <f>IF(MAX('[1]公式予選（TT）-結果表・グリッド用（貼付）'!A:A)&gt;G50,G50+1,"")</f>
        <v>21</v>
      </c>
      <c r="C54" s="29">
        <f>IFERROR(INDEX('[1]公式予選（TT）-結果表・グリッド用（貼付）'!$A:$Z,MATCH($B54,'[1]公式予選（TT）-結果表・グリッド用（貼付）'!$A:$A,0),MATCH("No.",'[1]公式予選（TT）-結果表・グリッド用（貼付）'!$1:$1,0)),"")</f>
        <v>33</v>
      </c>
      <c r="D54" s="26" t="str">
        <f>IFERROR(INDEX('[1]公式予選（TT）-結果表・グリッド用（貼付）'!$A:$Z,MATCH($B54,'[1]公式予選（TT）-結果表・グリッド用（貼付）'!$A:$A,0),MATCH("名前",'[1]公式予選（TT）-結果表・グリッド用（貼付）'!$1:$1,0)),"")</f>
        <v>今村 昴星</v>
      </c>
      <c r="E54" s="26"/>
      <c r="F54" s="28">
        <f>IF(IFERROR(INDEX('[1]公式予選（TT）-結果表・グリッド用（貼付）'!$A:$Z,MATCH($B54,'[1]公式予選（TT）-結果表・グリッド用（貼付）'!$A:$A,0),MATCH("BestLap",'[1]公式予選（TT）-結果表・グリッド用（貼付）'!$1:$1,0)),"")=0,"",IFERROR(INDEX('[1]公式予選（TT）-結果表・グリッド用（貼付）'!$A:$Z,MATCH($B54,'[1]公式予選（TT）-結果表・グリッド用（貼付）'!$A:$A,0),MATCH("BestLap",'[1]公式予選（TT）-結果表・グリッド用（貼付）'!$1:$1,0)),""))</f>
        <v>7.3218749999999987E-4</v>
      </c>
      <c r="G54" s="3">
        <f>IF(MAX('[1]公式予選（TT）-結果表・グリッド用（貼付）'!$A:$A)&gt;B54,B54+1,"")</f>
        <v>22</v>
      </c>
      <c r="H54" s="29">
        <f>INDEX('[1]公式予選（TT）-結果表・グリッド用（貼付）'!$A:$Z,MATCH($G54,'[1]公式予選（TT）-結果表・グリッド用（貼付）'!$A:$A,0),MATCH("No.",'[1]公式予選（TT）-結果表・グリッド用（貼付）'!$1:$1,0))</f>
        <v>11</v>
      </c>
      <c r="I54" s="26" t="str">
        <f>IFERROR(INDEX('[1]公式予選（TT）-結果表・グリッド用（貼付）'!$A:$Z,MATCH($G54,'[1]公式予選（TT）-結果表・グリッド用（貼付）'!$A:$A,0),MATCH("名前",'[1]公式予選（TT）-結果表・グリッド用（貼付）'!$1:$1,0)),"")</f>
        <v>飯田 一仁</v>
      </c>
      <c r="J54" s="26"/>
      <c r="K54" s="28">
        <f>IF(IFERROR(INDEX('[1]公式予選（TT）-結果表・グリッド用（貼付）'!$A:$Z,MATCH($G54,'[1]公式予選（TT）-結果表・グリッド用（貼付）'!$A:$A,0),MATCH("BestLap",'[1]公式予選（TT）-結果表・グリッド用（貼付）'!$1:$1,0)),"")=0,"",IFERROR(INDEX('[1]公式予選（TT）-結果表・グリッド用（貼付）'!$A:$Z,MATCH($G54,'[1]公式予選（TT）-結果表・グリッド用（貼付）'!$A:$A,0),MATCH("BestLap",'[1]公式予選（TT）-結果表・グリッド用（貼付）'!$1:$1,0)),""))</f>
        <v>7.3280092592592581E-4</v>
      </c>
      <c r="L54" s="38"/>
      <c r="M54" s="2"/>
    </row>
    <row r="55" spans="1:13" ht="6" customHeight="1" x14ac:dyDescent="0.15">
      <c r="A55" s="2"/>
      <c r="B55" s="18"/>
      <c r="C55" s="31" t="str">
        <f>IF(IFERROR(INDEX('[1]公式予選（TT）-結果表・グリッド用（貼付）'!$A:$Z,MATCH($B54,'[1]公式予選（TT）-結果表・グリッド用（貼付）'!$A:$A,0),MATCH("クラス",'[1]公式予選（TT）-結果表・グリッド用（貼付）'!$1:$1,0)),"")=0,"",IFERROR(INDEX('[1]公式予選（TT）-結果表・グリッド用（貼付）'!$A:$Z,MATCH($B54,'[1]公式予選（TT）-結果表・グリッド用（貼付）'!$A:$A,0),MATCH("クラス",'[1]公式予選（TT）-結果表・グリッド用（貼付）'!$1:$1,0)),""))</f>
        <v>ｶﾃﾞｯﾄｵｰﾌﾟﾝ</v>
      </c>
      <c r="D55" s="32"/>
      <c r="E55" s="34"/>
      <c r="F55" s="31" t="str">
        <f>IF(IFERROR(INDEX('[1]公式予選（TT）-結果表・グリッド用（貼付）'!$A:$Z,MATCH($B54,'[1]公式予選（TT）-結果表・グリッド用（貼付）'!$A:$A,0),MATCH("Model/Engine",'[1]公式予選（TT）-結果表・グリッド用（貼付）'!$1:$1,0)),"")=0,"",IFERROR(INDEX('[1]公式予選（TT）-結果表・グリッド用（貼付）'!$A:$Z,MATCH($B54,'[1]公式予選（TT）-結果表・グリッド用（貼付）'!$A:$A,0),MATCH("Model/Engine",'[1]公式予選（TT）-結果表・グリッド用（貼付）'!$1:$1,0)),""))</f>
        <v>PAROLIN/YAMAHA</v>
      </c>
      <c r="G55" s="18"/>
      <c r="H55" s="31" t="str">
        <f>IF(IFERROR(INDEX('[1]公式予選（TT）-結果表・グリッド用（貼付）'!$A:$Z,MATCH($G54,'[1]公式予選（TT）-結果表・グリッド用（貼付）'!$A:$A,0),MATCH("クラス",'[1]公式予選（TT）-結果表・グリッド用（貼付）'!$1:$1,0)),"")=0,"",IFERROR(INDEX('[1]公式予選（TT）-結果表・グリッド用（貼付）'!$A:$Z,MATCH($G54,'[1]公式予選（TT）-結果表・グリッド用（貼付）'!$A:$A,0),MATCH("クラス",'[1]公式予選（TT）-結果表・グリッド用（貼付）'!$1:$1,0)),""))</f>
        <v>ｶﾃﾞｯﾄｵｰﾌﾟﾝ</v>
      </c>
      <c r="I55" s="32"/>
      <c r="J55" s="34"/>
      <c r="K55" s="31" t="str">
        <f>IF(IFERROR(INDEX('[1]公式予選（TT）-結果表・グリッド用（貼付）'!$A:$Z,MATCH($G54,'[1]公式予選（TT）-結果表・グリッド用（貼付）'!$A:$A,0),MATCH("Model/Engine",'[1]公式予選（TT）-結果表・グリッド用（貼付）'!$1:$1,0)),"")=0,"",IFERROR(INDEX('[1]公式予選（TT）-結果表・グリッド用（貼付）'!$A:$Z,MATCH($G54,'[1]公式予選（TT）-結果表・グリッド用（貼付）'!$A:$A,0),MATCH("Model/Engine",'[1]公式予選（TT）-結果表・グリッド用（貼付）'!$1:$1,0)),""))</f>
        <v>LNKART/YAMAHA</v>
      </c>
      <c r="L55" s="44"/>
      <c r="M55" s="2"/>
    </row>
    <row r="56" spans="1:13" ht="9" customHeight="1" x14ac:dyDescent="0.15">
      <c r="A56" s="2"/>
      <c r="B56" s="18"/>
      <c r="C56" s="39" t="str">
        <f>IF(IFERROR(INDEX('[1]公式予選（TT）-結果表・グリッド用（貼付）'!$A:$Z,MATCH($B54,'[1]公式予選（TT）-結果表・グリッド用（貼付）'!$A:$A,0),MATCH("team",'[1]公式予選（TT）-結果表・グリッド用（貼付）'!$1:$1,0)),"")=0,"",IFERROR(INDEX('[1]公式予選（TT）-結果表・グリッド用（貼付）'!$A:$Z,MATCH($B54,'[1]公式予選（TT）-結果表・グリッド用（貼付）'!$A:$A,0),MATCH("team",'[1]公式予選（TT）-結果表・グリッド用（貼付）'!$1:$1,0)),""))</f>
        <v>HIGUCHI Racing TEAM</v>
      </c>
      <c r="D56" s="40"/>
      <c r="E56" s="39"/>
      <c r="F56" s="38"/>
      <c r="G56" s="18"/>
      <c r="H56" s="39" t="str">
        <f>IF(IFERROR(INDEX('[1]公式予選（TT）-結果表・グリッド用（貼付）'!$A:$Z,MATCH($G54,'[1]公式予選（TT）-結果表・グリッド用（貼付）'!$A:$A,0),MATCH("team",'[1]公式予選（TT）-結果表・グリッド用（貼付）'!$1:$1,0)),"")=0,"",IFERROR(INDEX('[1]公式予選（TT）-結果表・グリッド用（貼付）'!$A:$Z,MATCH($G54,'[1]公式予選（TT）-結果表・グリッド用（貼付）'!$A:$A,0),MATCH("team",'[1]公式予選（TT）-結果表・グリッド用（貼付）'!$1:$1,0)),""))</f>
        <v>ｶｰﾄｶﾞﾚｰｼﾞｸﾗｯｼｭﾒｲﾄ</v>
      </c>
      <c r="I56" s="40"/>
      <c r="J56" s="39"/>
      <c r="K56" s="38"/>
      <c r="L56" s="41"/>
      <c r="M56" s="2"/>
    </row>
    <row r="57" spans="1:13" ht="6" customHeight="1" x14ac:dyDescent="0.15">
      <c r="A57" s="2"/>
      <c r="B57" s="2"/>
      <c r="C57" s="2"/>
      <c r="D57" s="2"/>
      <c r="E57" s="2"/>
      <c r="F57" s="44"/>
      <c r="G57" s="2"/>
      <c r="H57" s="2"/>
      <c r="I57" s="2"/>
      <c r="J57" s="2"/>
      <c r="K57" s="44"/>
      <c r="L57" s="31"/>
      <c r="M57" s="2"/>
    </row>
    <row r="58" spans="1:13" ht="12.75" x14ac:dyDescent="0.15">
      <c r="A58" s="2"/>
      <c r="B58" s="3">
        <f>IF(MAX('[1]公式予選（TT）-結果表・グリッド用（貼付）'!A:A)&gt;G54,G54+1,"")</f>
        <v>23</v>
      </c>
      <c r="C58" s="29">
        <f>IFERROR(INDEX('[1]公式予選（TT）-結果表・グリッド用（貼付）'!$A:$Z,MATCH($B58,'[1]公式予選（TT）-結果表・グリッド用（貼付）'!$A:$A,0),MATCH("No.",'[1]公式予選（TT）-結果表・グリッド用（貼付）'!$1:$1,0)),"")</f>
        <v>91</v>
      </c>
      <c r="D58" s="26" t="str">
        <f>IFERROR(INDEX('[1]公式予選（TT）-結果表・グリッド用（貼付）'!$A:$Z,MATCH($B58,'[1]公式予選（TT）-結果表・グリッド用（貼付）'!$A:$A,0),MATCH("名前",'[1]公式予選（TT）-結果表・グリッド用（貼付）'!$1:$1,0)),"")</f>
        <v>森 一真</v>
      </c>
      <c r="E58" s="26"/>
      <c r="F58" s="28">
        <f>IF(IFERROR(INDEX('[1]公式予選（TT）-結果表・グリッド用（貼付）'!$A:$Z,MATCH($B58,'[1]公式予選（TT）-結果表・グリッド用（貼付）'!$A:$A,0),MATCH("BestLap",'[1]公式予選（TT）-結果表・グリッド用（貼付）'!$1:$1,0)),"")=0,"",IFERROR(INDEX('[1]公式予選（TT）-結果表・グリッド用（貼付）'!$A:$Z,MATCH($B58,'[1]公式予選（TT）-結果表・グリッド用（貼付）'!$A:$A,0),MATCH("BestLap",'[1]公式予選（TT）-結果表・グリッド用（貼付）'!$1:$1,0)),""))</f>
        <v>7.3283564814814815E-4</v>
      </c>
      <c r="G58" s="3">
        <f>IF(MAX('[1]公式予選（TT）-結果表・グリッド用（貼付）'!$A:$A)&gt;B58,B58+1,"")</f>
        <v>24</v>
      </c>
      <c r="H58" s="29">
        <f>INDEX('[1]公式予選（TT）-結果表・グリッド用（貼付）'!$A:$Z,MATCH($G58,'[1]公式予選（TT）-結果表・グリッド用（貼付）'!$A:$A,0),MATCH("No.",'[1]公式予選（TT）-結果表・グリッド用（貼付）'!$1:$1,0))</f>
        <v>10</v>
      </c>
      <c r="I58" s="26" t="str">
        <f>IFERROR(INDEX('[1]公式予選（TT）-結果表・グリッド用（貼付）'!$A:$Z,MATCH($G58,'[1]公式予選（TT）-結果表・グリッド用（貼付）'!$A:$A,0),MATCH("名前",'[1]公式予選（TT）-結果表・グリッド用（貼付）'!$1:$1,0)),"")</f>
        <v>大川 尚志</v>
      </c>
      <c r="J58" s="26"/>
      <c r="K58" s="28">
        <f>IF(IFERROR(INDEX('[1]公式予選（TT）-結果表・グリッド用（貼付）'!$A:$Z,MATCH($G58,'[1]公式予選（TT）-結果表・グリッド用（貼付）'!$A:$A,0),MATCH("BestLap",'[1]公式予選（TT）-結果表・グリッド用（貼付）'!$1:$1,0)),"")=0,"",IFERROR(INDEX('[1]公式予選（TT）-結果表・グリッド用（貼付）'!$A:$Z,MATCH($G58,'[1]公式予選（TT）-結果表・グリッド用（貼付）'!$A:$A,0),MATCH("BestLap",'[1]公式予選（TT）-結果表・グリッド用（貼付）'!$1:$1,0)),""))</f>
        <v>7.3550925925925921E-4</v>
      </c>
      <c r="L58" s="38"/>
      <c r="M58" s="2"/>
    </row>
    <row r="59" spans="1:13" ht="6" customHeight="1" x14ac:dyDescent="0.15">
      <c r="A59" s="2"/>
      <c r="B59" s="18"/>
      <c r="C59" s="31" t="str">
        <f>IF(IFERROR(INDEX('[1]公式予選（TT）-結果表・グリッド用（貼付）'!$A:$Z,MATCH($B58,'[1]公式予選（TT）-結果表・グリッド用（貼付）'!$A:$A,0),MATCH("クラス",'[1]公式予選（TT）-結果表・グリッド用（貼付）'!$1:$1,0)),"")=0,"",IFERROR(INDEX('[1]公式予選（TT）-結果表・グリッド用（貼付）'!$A:$Z,MATCH($B58,'[1]公式予選（TT）-結果表・グリッド用（貼付）'!$A:$A,0),MATCH("クラス",'[1]公式予選（TT）-結果表・グリッド用（貼付）'!$1:$1,0)),""))</f>
        <v>ｶﾃﾞｯﾄｵｰﾌﾟﾝ</v>
      </c>
      <c r="D59" s="32"/>
      <c r="E59" s="34"/>
      <c r="F59" s="31" t="str">
        <f>IF(IFERROR(INDEX('[1]公式予選（TT）-結果表・グリッド用（貼付）'!$A:$Z,MATCH($B58,'[1]公式予選（TT）-結果表・グリッド用（貼付）'!$A:$A,0),MATCH("Model/Engine",'[1]公式予選（TT）-結果表・グリッド用（貼付）'!$1:$1,0)),"")=0,"",IFERROR(INDEX('[1]公式予選（TT）-結果表・グリッド用（貼付）'!$A:$Z,MATCH($B58,'[1]公式予選（TT）-結果表・グリッド用（貼付）'!$A:$A,0),MATCH("Model/Engine",'[1]公式予選（TT）-結果表・グリッド用（貼付）'!$1:$1,0)),""))</f>
        <v>energy corse/YAMAHA</v>
      </c>
      <c r="G59" s="18"/>
      <c r="H59" s="31" t="str">
        <f>IF(IFERROR(INDEX('[1]公式予選（TT）-結果表・グリッド用（貼付）'!$A:$Z,MATCH($G58,'[1]公式予選（TT）-結果表・グリッド用（貼付）'!$A:$A,0),MATCH("クラス",'[1]公式予選（TT）-結果表・グリッド用（貼付）'!$1:$1,0)),"")=0,"",IFERROR(INDEX('[1]公式予選（TT）-結果表・グリッド用（貼付）'!$A:$Z,MATCH($G58,'[1]公式予選（TT）-結果表・グリッド用（貼付）'!$A:$A,0),MATCH("クラス",'[1]公式予選（TT）-結果表・グリッド用（貼付）'!$1:$1,0)),""))</f>
        <v>ｶﾃﾞｯﾄｵｰﾌﾟﾝ</v>
      </c>
      <c r="I59" s="32"/>
      <c r="J59" s="34"/>
      <c r="K59" s="31" t="str">
        <f>IF(IFERROR(INDEX('[1]公式予選（TT）-結果表・グリッド用（貼付）'!$A:$Z,MATCH($G58,'[1]公式予選（TT）-結果表・グリッド用（貼付）'!$A:$A,0),MATCH("Model/Engine",'[1]公式予選（TT）-結果表・グリッド用（貼付）'!$1:$1,0)),"")=0,"",IFERROR(INDEX('[1]公式予選（TT）-結果表・グリッド用（貼付）'!$A:$Z,MATCH($G58,'[1]公式予選（TT）-結果表・グリッド用（貼付）'!$A:$A,0),MATCH("Model/Engine",'[1]公式予選（TT）-結果表・グリッド用（貼付）'!$1:$1,0)),""))</f>
        <v>puraga/YAMAHA</v>
      </c>
      <c r="L59" s="44"/>
      <c r="M59" s="2"/>
    </row>
    <row r="60" spans="1:13" ht="9" customHeight="1" x14ac:dyDescent="0.15">
      <c r="A60" s="2"/>
      <c r="B60" s="18"/>
      <c r="C60" s="39" t="str">
        <f>IF(IFERROR(INDEX('[1]公式予選（TT）-結果表・グリッド用（貼付）'!$A:$Z,MATCH($B58,'[1]公式予選（TT）-結果表・グリッド用（貼付）'!$A:$A,0),MATCH("team",'[1]公式予選（TT）-結果表・グリッド用（貼付）'!$1:$1,0)),"")=0,"",IFERROR(INDEX('[1]公式予選（TT）-結果表・グリッド用（貼付）'!$A:$Z,MATCH($B58,'[1]公式予選（TT）-結果表・グリッド用（貼付）'!$A:$A,0),MATCH("team",'[1]公式予選（TT）-結果表・グリッド用（貼付）'!$1:$1,0)),""))</f>
        <v>ﾁｰﾑﾅｶﾞｵ</v>
      </c>
      <c r="D60" s="40"/>
      <c r="E60" s="39"/>
      <c r="F60" s="38"/>
      <c r="G60" s="18"/>
      <c r="H60" s="39" t="str">
        <f>IF(IFERROR(INDEX('[1]公式予選（TT）-結果表・グリッド用（貼付）'!$A:$Z,MATCH($G58,'[1]公式予選（TT）-結果表・グリッド用（貼付）'!$A:$A,0),MATCH("team",'[1]公式予選（TT）-結果表・グリッド用（貼付）'!$1:$1,0)),"")=0,"",IFERROR(INDEX('[1]公式予選（TT）-結果表・グリッド用（貼付）'!$A:$Z,MATCH($G58,'[1]公式予選（TT）-結果表・グリッド用（貼付）'!$A:$A,0),MATCH("team",'[1]公式予選（TT）-結果表・グリッド用（貼付）'!$1:$1,0)),""))</f>
        <v>Formation Lap Racing</v>
      </c>
      <c r="I60" s="40"/>
      <c r="J60" s="39"/>
      <c r="K60" s="38"/>
      <c r="L60" s="41"/>
      <c r="M60" s="2"/>
    </row>
    <row r="61" spans="1:13" ht="6" customHeight="1" x14ac:dyDescent="0.15">
      <c r="A61" s="2"/>
      <c r="B61" s="2"/>
      <c r="C61" s="2"/>
      <c r="D61" s="2"/>
      <c r="E61" s="2"/>
      <c r="F61" s="44"/>
      <c r="G61" s="2"/>
      <c r="H61" s="2"/>
      <c r="I61" s="2"/>
      <c r="J61" s="2"/>
      <c r="K61" s="44"/>
      <c r="L61" s="31"/>
      <c r="M61" s="2"/>
    </row>
    <row r="62" spans="1:13" ht="12.75" x14ac:dyDescent="0.15">
      <c r="A62" s="2"/>
      <c r="B62" s="3">
        <f>IF(MAX('[1]公式予選（TT）-結果表・グリッド用（貼付）'!A:A)&gt;G58,G58+1,"")</f>
        <v>25</v>
      </c>
      <c r="C62" s="29">
        <f>IFERROR(INDEX('[1]公式予選（TT）-結果表・グリッド用（貼付）'!$A:$Z,MATCH($B62,'[1]公式予選（TT）-結果表・グリッド用（貼付）'!$A:$A,0),MATCH("No.",'[1]公式予選（TT）-結果表・グリッド用（貼付）'!$1:$1,0)),"")</f>
        <v>30</v>
      </c>
      <c r="D62" s="26" t="str">
        <f>IFERROR(INDEX('[1]公式予選（TT）-結果表・グリッド用（貼付）'!$A:$Z,MATCH($B62,'[1]公式予選（TT）-結果表・グリッド用（貼付）'!$A:$A,0),MATCH("名前",'[1]公式予選（TT）-結果表・グリッド用（貼付）'!$1:$1,0)),"")</f>
        <v>中野 遼</v>
      </c>
      <c r="E62" s="26"/>
      <c r="F62" s="28">
        <f>IF(IFERROR(INDEX('[1]公式予選（TT）-結果表・グリッド用（貼付）'!$A:$Z,MATCH($B62,'[1]公式予選（TT）-結果表・グリッド用（貼付）'!$A:$A,0),MATCH("BestLap",'[1]公式予選（TT）-結果表・グリッド用（貼付）'!$1:$1,0)),"")=0,"",IFERROR(INDEX('[1]公式予選（TT）-結果表・グリッド用（貼付）'!$A:$Z,MATCH($B62,'[1]公式予選（TT）-結果表・グリッド用（貼付）'!$A:$A,0),MATCH("BestLap",'[1]公式予選（TT）-結果表・グリッド用（貼付）'!$1:$1,0)),""))</f>
        <v>7.3730324074074074E-4</v>
      </c>
      <c r="G62" s="3">
        <f>IF(MAX('[1]公式予選（TT）-結果表・グリッド用（貼付）'!$A:$A)&gt;B62,B62+1,"")</f>
        <v>26</v>
      </c>
      <c r="H62" s="29">
        <f>INDEX('[1]公式予選（TT）-結果表・グリッド用（貼付）'!$A:$Z,MATCH($G62,'[1]公式予選（TT）-結果表・グリッド用（貼付）'!$A:$A,0),MATCH("No.",'[1]公式予選（TT）-結果表・グリッド用（貼付）'!$1:$1,0))</f>
        <v>82</v>
      </c>
      <c r="I62" s="26" t="str">
        <f>IFERROR(INDEX('[1]公式予選（TT）-結果表・グリッド用（貼付）'!$A:$Z,MATCH($G62,'[1]公式予選（TT）-結果表・グリッド用（貼付）'!$A:$A,0),MATCH("名前",'[1]公式予選（TT）-結果表・グリッド用（貼付）'!$1:$1,0)),"")</f>
        <v>松居 寿來</v>
      </c>
      <c r="J62" s="26"/>
      <c r="K62" s="28">
        <f>IF(IFERROR(INDEX('[1]公式予選（TT）-結果表・グリッド用（貼付）'!$A:$Z,MATCH($G62,'[1]公式予選（TT）-結果表・グリッド用（貼付）'!$A:$A,0),MATCH("BestLap",'[1]公式予選（TT）-結果表・グリッド用（貼付）'!$1:$1,0)),"")=0,"",IFERROR(INDEX('[1]公式予選（TT）-結果表・グリッド用（貼付）'!$A:$Z,MATCH($G62,'[1]公式予選（TT）-結果表・グリッド用（貼付）'!$A:$A,0),MATCH("BestLap",'[1]公式予選（TT）-結果表・グリッド用（貼付）'!$1:$1,0)),""))</f>
        <v>7.3880787037037025E-4</v>
      </c>
      <c r="L62" s="38"/>
      <c r="M62" s="2"/>
    </row>
    <row r="63" spans="1:13" ht="6" customHeight="1" x14ac:dyDescent="0.15">
      <c r="A63" s="2"/>
      <c r="B63" s="18"/>
      <c r="C63" s="31" t="str">
        <f>IF(IFERROR(INDEX('[1]公式予選（TT）-結果表・グリッド用（貼付）'!$A:$Z,MATCH($B62,'[1]公式予選（TT）-結果表・グリッド用（貼付）'!$A:$A,0),MATCH("クラス",'[1]公式予選（TT）-結果表・グリッド用（貼付）'!$1:$1,0)),"")=0,"",IFERROR(INDEX('[1]公式予選（TT）-結果表・グリッド用（貼付）'!$A:$Z,MATCH($B62,'[1]公式予選（TT）-結果表・グリッド用（貼付）'!$A:$A,0),MATCH("クラス",'[1]公式予選（TT）-結果表・グリッド用（貼付）'!$1:$1,0)),""))</f>
        <v>ｶﾃﾞｯﾄｵｰﾌﾟﾝ</v>
      </c>
      <c r="D63" s="32"/>
      <c r="E63" s="34"/>
      <c r="F63" s="31" t="str">
        <f>IF(IFERROR(INDEX('[1]公式予選（TT）-結果表・グリッド用（貼付）'!$A:$Z,MATCH($B62,'[1]公式予選（TT）-結果表・グリッド用（貼付）'!$A:$A,0),MATCH("Model/Engine",'[1]公式予選（TT）-結果表・グリッド用（貼付）'!$1:$1,0)),"")=0,"",IFERROR(INDEX('[1]公式予選（TT）-結果表・グリッド用（貼付）'!$A:$Z,MATCH($B62,'[1]公式予選（TT）-結果表・グリッド用（貼付）'!$A:$A,0),MATCH("Model/Engine",'[1]公式予選（TT）-結果表・グリッド用（貼付）'!$1:$1,0)),""))</f>
        <v>Energy/YAMAHA</v>
      </c>
      <c r="G63" s="18"/>
      <c r="H63" s="31" t="str">
        <f>IF(IFERROR(INDEX('[1]公式予選（TT）-結果表・グリッド用（貼付）'!$A:$Z,MATCH($G62,'[1]公式予選（TT）-結果表・グリッド用（貼付）'!$A:$A,0),MATCH("クラス",'[1]公式予選（TT）-結果表・グリッド用（貼付）'!$1:$1,0)),"")=0,"",IFERROR(INDEX('[1]公式予選（TT）-結果表・グリッド用（貼付）'!$A:$Z,MATCH($G62,'[1]公式予選（TT）-結果表・グリッド用（貼付）'!$A:$A,0),MATCH("クラス",'[1]公式予選（TT）-結果表・グリッド用（貼付）'!$1:$1,0)),""))</f>
        <v>ｶﾃﾞｯﾄｵｰﾌﾟﾝ</v>
      </c>
      <c r="I63" s="32"/>
      <c r="J63" s="34"/>
      <c r="K63" s="31" t="str">
        <f>IF(IFERROR(INDEX('[1]公式予選（TT）-結果表・グリッド用（貼付）'!$A:$Z,MATCH($G62,'[1]公式予選（TT）-結果表・グリッド用（貼付）'!$A:$A,0),MATCH("Model/Engine",'[1]公式予選（TT）-結果表・グリッド用（貼付）'!$1:$1,0)),"")=0,"",IFERROR(INDEX('[1]公式予選（TT）-結果表・グリッド用（貼付）'!$A:$Z,MATCH($G62,'[1]公式予選（TT）-結果表・グリッド用（貼付）'!$A:$A,0),MATCH("Model/Engine",'[1]公式予選（TT）-結果表・グリッド用（貼付）'!$1:$1,0)),""))</f>
        <v>ﾌﾟﾗｶﾞ/YAMAHA</v>
      </c>
      <c r="L63" s="44"/>
      <c r="M63" s="2"/>
    </row>
    <row r="64" spans="1:13" ht="9" customHeight="1" x14ac:dyDescent="0.15">
      <c r="A64" s="2"/>
      <c r="B64" s="18"/>
      <c r="C64" s="39" t="str">
        <f>IF(IFERROR(INDEX('[1]公式予選（TT）-結果表・グリッド用（貼付）'!$A:$Z,MATCH($B62,'[1]公式予選（TT）-結果表・グリッド用（貼付）'!$A:$A,0),MATCH("team",'[1]公式予選（TT）-結果表・グリッド用（貼付）'!$1:$1,0)),"")=0,"",IFERROR(INDEX('[1]公式予選（TT）-結果表・グリッド用（貼付）'!$A:$Z,MATCH($B62,'[1]公式予選（TT）-結果表・グリッド用（貼付）'!$A:$A,0),MATCH("team",'[1]公式予選（TT）-結果表・グリッド用（貼付）'!$1:$1,0)),""))</f>
        <v>ﾁｰﾑﾅｶﾞｵ</v>
      </c>
      <c r="D64" s="40"/>
      <c r="E64" s="39"/>
      <c r="F64" s="38"/>
      <c r="G64" s="18"/>
      <c r="H64" s="39" t="str">
        <f>IF(IFERROR(INDEX('[1]公式予選（TT）-結果表・グリッド用（貼付）'!$A:$Z,MATCH($G62,'[1]公式予選（TT）-結果表・グリッド用（貼付）'!$A:$A,0),MATCH("team",'[1]公式予選（TT）-結果表・グリッド用（貼付）'!$1:$1,0)),"")=0,"",IFERROR(INDEX('[1]公式予選（TT）-結果表・グリッド用（貼付）'!$A:$Z,MATCH($G62,'[1]公式予選（TT）-結果表・グリッド用（貼付）'!$A:$A,0),MATCH("team",'[1]公式予選（TT）-結果表・グリッド用（貼付）'!$1:$1,0)),""))</f>
        <v>ｶﾞﾚｰｼﾞC</v>
      </c>
      <c r="I64" s="40"/>
      <c r="J64" s="39"/>
      <c r="K64" s="38"/>
      <c r="L64" s="41"/>
      <c r="M64" s="2"/>
    </row>
    <row r="65" spans="1:13" ht="6" customHeight="1" x14ac:dyDescent="0.15">
      <c r="A65" s="2"/>
      <c r="B65" s="2"/>
      <c r="C65" s="2"/>
      <c r="D65" s="2"/>
      <c r="E65" s="2"/>
      <c r="F65" s="44"/>
      <c r="G65" s="2"/>
      <c r="H65" s="2"/>
      <c r="I65" s="2"/>
      <c r="J65" s="2"/>
      <c r="K65" s="44"/>
      <c r="L65" s="31"/>
      <c r="M65" s="2"/>
    </row>
    <row r="66" spans="1:13" ht="12.75" x14ac:dyDescent="0.15">
      <c r="A66" s="2"/>
      <c r="B66" s="3">
        <f>IF(MAX('[1]公式予選（TT）-結果表・グリッド用（貼付）'!A:A)&gt;G62,G62+1,"")</f>
        <v>27</v>
      </c>
      <c r="C66" s="29">
        <f>IFERROR(INDEX('[1]公式予選（TT）-結果表・グリッド用（貼付）'!$A:$Z,MATCH($B66,'[1]公式予選（TT）-結果表・グリッド用（貼付）'!$A:$A,0),MATCH("No.",'[1]公式予選（TT）-結果表・グリッド用（貼付）'!$1:$1,0)),"")</f>
        <v>99</v>
      </c>
      <c r="D66" s="26" t="str">
        <f>IFERROR(INDEX('[1]公式予選（TT）-結果表・グリッド用（貼付）'!$A:$Z,MATCH($B66,'[1]公式予選（TT）-結果表・グリッド用（貼付）'!$A:$A,0),MATCH("名前",'[1]公式予選（TT）-結果表・グリッド用（貼付）'!$1:$1,0)),"")</f>
        <v>永井 海吏</v>
      </c>
      <c r="E66" s="26"/>
      <c r="F66" s="28">
        <f>IF(IFERROR(INDEX('[1]公式予選（TT）-結果表・グリッド用（貼付）'!$A:$Z,MATCH($B66,'[1]公式予選（TT）-結果表・グリッド用（貼付）'!$A:$A,0),MATCH("BestLap",'[1]公式予選（TT）-結果表・グリッド用（貼付）'!$1:$1,0)),"")=0,"",IFERROR(INDEX('[1]公式予選（TT）-結果表・グリッド用（貼付）'!$A:$Z,MATCH($B66,'[1]公式予選（TT）-結果表・グリッド用（貼付）'!$A:$A,0),MATCH("BestLap",'[1]公式予選（TT）-結果表・グリッド用（貼付）'!$1:$1,0)),""))</f>
        <v>7.3994212962962957E-4</v>
      </c>
      <c r="G66" s="3">
        <f>IF(MAX('[1]公式予選（TT）-結果表・グリッド用（貼付）'!$A:$A)&gt;B66,B66+1,"")</f>
        <v>28</v>
      </c>
      <c r="H66" s="29">
        <f>INDEX('[1]公式予選（TT）-結果表・グリッド用（貼付）'!$A:$Z,MATCH($G66,'[1]公式予選（TT）-結果表・グリッド用（貼付）'!$A:$A,0),MATCH("No.",'[1]公式予選（TT）-結果表・グリッド用（貼付）'!$1:$1,0))</f>
        <v>24</v>
      </c>
      <c r="I66" s="26" t="str">
        <f>IFERROR(INDEX('[1]公式予選（TT）-結果表・グリッド用（貼付）'!$A:$Z,MATCH($G66,'[1]公式予選（TT）-結果表・グリッド用（貼付）'!$A:$A,0),MATCH("名前",'[1]公式予選（TT）-結果表・グリッド用（貼付）'!$1:$1,0)),"")</f>
        <v>道尾 柊哉</v>
      </c>
      <c r="J66" s="26"/>
      <c r="K66" s="28">
        <f>IF(IFERROR(INDEX('[1]公式予選（TT）-結果表・グリッド用（貼付）'!$A:$Z,MATCH($G66,'[1]公式予選（TT）-結果表・グリッド用（貼付）'!$A:$A,0),MATCH("BestLap",'[1]公式予選（TT）-結果表・グリッド用（貼付）'!$1:$1,0)),"")=0,"",IFERROR(INDEX('[1]公式予選（TT）-結果表・グリッド用（貼付）'!$A:$Z,MATCH($G66,'[1]公式予選（TT）-結果表・グリッド用（貼付）'!$A:$A,0),MATCH("BestLap",'[1]公式予選（TT）-結果表・グリッド用（貼付）'!$1:$1,0)),""))</f>
        <v>7.4158564814814823E-4</v>
      </c>
      <c r="L66" s="38"/>
      <c r="M66" s="2"/>
    </row>
    <row r="67" spans="1:13" ht="6" customHeight="1" x14ac:dyDescent="0.15">
      <c r="A67" s="2"/>
      <c r="B67" s="18"/>
      <c r="C67" s="31" t="str">
        <f>IF(IFERROR(INDEX('[1]公式予選（TT）-結果表・グリッド用（貼付）'!$A:$Z,MATCH($B66,'[1]公式予選（TT）-結果表・グリッド用（貼付）'!$A:$A,0),MATCH("クラス",'[1]公式予選（TT）-結果表・グリッド用（貼付）'!$1:$1,0)),"")=0,"",IFERROR(INDEX('[1]公式予選（TT）-結果表・グリッド用（貼付）'!$A:$Z,MATCH($B66,'[1]公式予選（TT）-結果表・グリッド用（貼付）'!$A:$A,0),MATCH("クラス",'[1]公式予選（TT）-結果表・グリッド用（貼付）'!$1:$1,0)),""))</f>
        <v>ｶﾃﾞｯﾄｵｰﾌﾟﾝ</v>
      </c>
      <c r="D67" s="32"/>
      <c r="E67" s="34"/>
      <c r="F67" s="31" t="str">
        <f>IF(IFERROR(INDEX('[1]公式予選（TT）-結果表・グリッド用（貼付）'!$A:$Z,MATCH($B66,'[1]公式予選（TT）-結果表・グリッド用（貼付）'!$A:$A,0),MATCH("Model/Engine",'[1]公式予選（TT）-結果表・グリッド用（貼付）'!$1:$1,0)),"")=0,"",IFERROR(INDEX('[1]公式予選（TT）-結果表・グリッド用（貼付）'!$A:$Z,MATCH($B66,'[1]公式予選（TT）-結果表・グリッド用（貼付）'!$A:$A,0),MATCH("Model/Engine",'[1]公式予選（TT）-結果表・グリッド用（貼付）'!$1:$1,0)),""))</f>
        <v>EXPRIT/YAMAHA</v>
      </c>
      <c r="G67" s="18"/>
      <c r="H67" s="31" t="str">
        <f>IF(IFERROR(INDEX('[1]公式予選（TT）-結果表・グリッド用（貼付）'!$A:$Z,MATCH($G66,'[1]公式予選（TT）-結果表・グリッド用（貼付）'!$A:$A,0),MATCH("クラス",'[1]公式予選（TT）-結果表・グリッド用（貼付）'!$1:$1,0)),"")=0,"",IFERROR(INDEX('[1]公式予選（TT）-結果表・グリッド用（貼付）'!$A:$Z,MATCH($G66,'[1]公式予選（TT）-結果表・グリッド用（貼付）'!$A:$A,0),MATCH("クラス",'[1]公式予選（TT）-結果表・グリッド用（貼付）'!$1:$1,0)),""))</f>
        <v>ｶﾃﾞｯﾄｵｰﾌﾟﾝ</v>
      </c>
      <c r="I67" s="32"/>
      <c r="J67" s="34"/>
      <c r="K67" s="31" t="str">
        <f>IF(IFERROR(INDEX('[1]公式予選（TT）-結果表・グリッド用（貼付）'!$A:$Z,MATCH($G66,'[1]公式予選（TT）-結果表・グリッド用（貼付）'!$A:$A,0),MATCH("Model/Engine",'[1]公式予選（TT）-結果表・グリッド用（貼付）'!$1:$1,0)),"")=0,"",IFERROR(INDEX('[1]公式予選（TT）-結果表・グリッド用（貼付）'!$A:$Z,MATCH($G66,'[1]公式予選（TT）-結果表・グリッド用（貼付）'!$A:$A,0),MATCH("Model/Engine",'[1]公式予選（TT）-結果表・グリッド用（貼付）'!$1:$1,0)),""))</f>
        <v>FALCON/YAMAHA</v>
      </c>
      <c r="L67" s="44"/>
      <c r="M67" s="2"/>
    </row>
    <row r="68" spans="1:13" ht="9" customHeight="1" x14ac:dyDescent="0.15">
      <c r="A68" s="2"/>
      <c r="B68" s="18"/>
      <c r="C68" s="39" t="str">
        <f>IF(IFERROR(INDEX('[1]公式予選（TT）-結果表・グリッド用（貼付）'!$A:$Z,MATCH($B66,'[1]公式予選（TT）-結果表・グリッド用（貼付）'!$A:$A,0),MATCH("team",'[1]公式予選（TT）-結果表・グリッド用（貼付）'!$1:$1,0)),"")=0,"",IFERROR(INDEX('[1]公式予選（TT）-結果表・グリッド用（貼付）'!$A:$Z,MATCH($B66,'[1]公式予選（TT）-結果表・グリッド用（貼付）'!$A:$A,0),MATCH("team",'[1]公式予選（TT）-結果表・グリッド用（貼付）'!$1:$1,0)),""))</f>
        <v>ｶｰﾄｶﾞﾚｰｼﾞｸﾗｯｼｭﾒｲﾄ</v>
      </c>
      <c r="D68" s="40"/>
      <c r="E68" s="39"/>
      <c r="F68" s="38"/>
      <c r="G68" s="18"/>
      <c r="H68" s="39" t="str">
        <f>IF(IFERROR(INDEX('[1]公式予選（TT）-結果表・グリッド用（貼付）'!$A:$Z,MATCH($G66,'[1]公式予選（TT）-結果表・グリッド用（貼付）'!$A:$A,0),MATCH("team",'[1]公式予選（TT）-結果表・グリッド用（貼付）'!$1:$1,0)),"")=0,"",IFERROR(INDEX('[1]公式予選（TT）-結果表・グリッド用（貼付）'!$A:$Z,MATCH($G66,'[1]公式予選（TT）-結果表・グリッド用（貼付）'!$A:$A,0),MATCH("team",'[1]公式予選（TT）-結果表・グリッド用（貼付）'!$1:$1,0)),""))</f>
        <v>ﾊﾗﾀﾞｶｰﾄｸﾗﾌﾞ</v>
      </c>
      <c r="I68" s="40"/>
      <c r="J68" s="39"/>
      <c r="K68" s="38"/>
      <c r="L68" s="41"/>
      <c r="M68" s="2"/>
    </row>
    <row r="69" spans="1:13" ht="6" customHeight="1" x14ac:dyDescent="0.15">
      <c r="A69" s="2"/>
      <c r="B69" s="2"/>
      <c r="C69" s="2"/>
      <c r="D69" s="2"/>
      <c r="E69" s="2"/>
      <c r="F69" s="44"/>
      <c r="G69" s="2"/>
      <c r="H69" s="2"/>
      <c r="I69" s="2"/>
      <c r="J69" s="2"/>
      <c r="K69" s="44"/>
      <c r="L69" s="31"/>
      <c r="M69" s="2"/>
    </row>
    <row r="70" spans="1:13" ht="12.75" x14ac:dyDescent="0.15">
      <c r="A70" s="2"/>
      <c r="B70" s="3">
        <f>IF(MAX('[1]公式予選（TT）-結果表・グリッド用（貼付）'!A:A)&gt;G66,G66+1,"")</f>
        <v>29</v>
      </c>
      <c r="C70" s="29">
        <f>IFERROR(INDEX('[1]公式予選（TT）-結果表・グリッド用（貼付）'!$A:$Z,MATCH($B70,'[1]公式予選（TT）-結果表・グリッド用（貼付）'!$A:$A,0),MATCH("No.",'[1]公式予選（TT）-結果表・グリッド用（貼付）'!$1:$1,0)),"")</f>
        <v>44</v>
      </c>
      <c r="D70" s="26" t="str">
        <f>IFERROR(INDEX('[1]公式予選（TT）-結果表・グリッド用（貼付）'!$A:$Z,MATCH($B70,'[1]公式予選（TT）-結果表・グリッド用（貼付）'!$A:$A,0),MATCH("名前",'[1]公式予選（TT）-結果表・グリッド用（貼付）'!$1:$1,0)),"")</f>
        <v>種田 隆威</v>
      </c>
      <c r="E70" s="26"/>
      <c r="F70" s="28">
        <f>IF(IFERROR(INDEX('[1]公式予選（TT）-結果表・グリッド用（貼付）'!$A:$Z,MATCH($B70,'[1]公式予選（TT）-結果表・グリッド用（貼付）'!$A:$A,0),MATCH("BestLap",'[1]公式予選（TT）-結果表・グリッド用（貼付）'!$1:$1,0)),"")=0,"",IFERROR(INDEX('[1]公式予選（TT）-結果表・グリッド用（貼付）'!$A:$Z,MATCH($B70,'[1]公式予選（TT）-結果表・グリッド用（貼付）'!$A:$A,0),MATCH("BestLap",'[1]公式予選（TT）-結果表・グリッド用（貼付）'!$1:$1,0)),""))</f>
        <v>7.4310185185185189E-4</v>
      </c>
      <c r="G70" s="3">
        <f>IF(MAX('[1]公式予選（TT）-結果表・グリッド用（貼付）'!$A:$A)&gt;B70,B70+1,"")</f>
        <v>30</v>
      </c>
      <c r="H70" s="29">
        <f>INDEX('[1]公式予選（TT）-結果表・グリッド用（貼付）'!$A:$Z,MATCH($G70,'[1]公式予選（TT）-結果表・グリッド用（貼付）'!$A:$A,0),MATCH("No.",'[1]公式予選（TT）-結果表・グリッド用（貼付）'!$1:$1,0))</f>
        <v>20</v>
      </c>
      <c r="I70" s="26" t="str">
        <f>IFERROR(INDEX('[1]公式予選（TT）-結果表・グリッド用（貼付）'!$A:$Z,MATCH($G70,'[1]公式予選（TT）-結果表・グリッド用（貼付）'!$A:$A,0),MATCH("名前",'[1]公式予選（TT）-結果表・グリッド用（貼付）'!$1:$1,0)),"")</f>
        <v>成川 綜佑</v>
      </c>
      <c r="J70" s="26"/>
      <c r="K70" s="28">
        <f>IF(IFERROR(INDEX('[1]公式予選（TT）-結果表・グリッド用（貼付）'!$A:$Z,MATCH($G70,'[1]公式予選（TT）-結果表・グリッド用（貼付）'!$A:$A,0),MATCH("BestLap",'[1]公式予選（TT）-結果表・グリッド用（貼付）'!$1:$1,0)),"")=0,"",IFERROR(INDEX('[1]公式予選（TT）-結果表・グリッド用（貼付）'!$A:$Z,MATCH($G70,'[1]公式予選（TT）-結果表・グリッド用（貼付）'!$A:$A,0),MATCH("BestLap",'[1]公式予選（TT）-結果表・グリッド用（貼付）'!$1:$1,0)),""))</f>
        <v>7.4606481481481485E-4</v>
      </c>
      <c r="L70" s="38"/>
      <c r="M70" s="2"/>
    </row>
    <row r="71" spans="1:13" ht="6" customHeight="1" x14ac:dyDescent="0.15">
      <c r="A71" s="2"/>
      <c r="B71" s="18"/>
      <c r="C71" s="31" t="str">
        <f>IF(IFERROR(INDEX('[1]公式予選（TT）-結果表・グリッド用（貼付）'!$A:$Z,MATCH($B70,'[1]公式予選（TT）-結果表・グリッド用（貼付）'!$A:$A,0),MATCH("クラス",'[1]公式予選（TT）-結果表・グリッド用（貼付）'!$1:$1,0)),"")=0,"",IFERROR(INDEX('[1]公式予選（TT）-結果表・グリッド用（貼付）'!$A:$Z,MATCH($B70,'[1]公式予選（TT）-結果表・グリッド用（貼付）'!$A:$A,0),MATCH("クラス",'[1]公式予選（TT）-結果表・グリッド用（貼付）'!$1:$1,0)),""))</f>
        <v>ｶﾃﾞｯﾄｵｰﾌﾟﾝ</v>
      </c>
      <c r="D71" s="32"/>
      <c r="E71" s="34"/>
      <c r="F71" s="31" t="str">
        <f>IF(IFERROR(INDEX('[1]公式予選（TT）-結果表・グリッド用（貼付）'!$A:$Z,MATCH($B70,'[1]公式予選（TT）-結果表・グリッド用（貼付）'!$A:$A,0),MATCH("Model/Engine",'[1]公式予選（TT）-結果表・グリッド用（貼付）'!$1:$1,0)),"")=0,"",IFERROR(INDEX('[1]公式予選（TT）-結果表・グリッド用（貼付）'!$A:$Z,MATCH($B70,'[1]公式予選（TT）-結果表・グリッド用（貼付）'!$A:$A,0),MATCH("Model/Engine",'[1]公式予選（TT）-結果表・グリッド用（貼付）'!$1:$1,0)),""))</f>
        <v>GLEATEQ/YAMAHA</v>
      </c>
      <c r="G71" s="18"/>
      <c r="H71" s="31" t="str">
        <f>IF(IFERROR(INDEX('[1]公式予選（TT）-結果表・グリッド用（貼付）'!$A:$Z,MATCH($G70,'[1]公式予選（TT）-結果表・グリッド用（貼付）'!$A:$A,0),MATCH("クラス",'[1]公式予選（TT）-結果表・グリッド用（貼付）'!$1:$1,0)),"")=0,"",IFERROR(INDEX('[1]公式予選（TT）-結果表・グリッド用（貼付）'!$A:$Z,MATCH($G70,'[1]公式予選（TT）-結果表・グリッド用（貼付）'!$A:$A,0),MATCH("クラス",'[1]公式予選（TT）-結果表・グリッド用（貼付）'!$1:$1,0)),""))</f>
        <v>ｶﾃﾞｯﾄｵｰﾌﾟﾝ</v>
      </c>
      <c r="I71" s="32"/>
      <c r="J71" s="34"/>
      <c r="K71" s="31" t="str">
        <f>IF(IFERROR(INDEX('[1]公式予選（TT）-結果表・グリッド用（貼付）'!$A:$Z,MATCH($G70,'[1]公式予選（TT）-結果表・グリッド用（貼付）'!$A:$A,0),MATCH("Model/Engine",'[1]公式予選（TT）-結果表・グリッド用（貼付）'!$1:$1,0)),"")=0,"",IFERROR(INDEX('[1]公式予選（TT）-結果表・グリッド用（貼付）'!$A:$Z,MATCH($G70,'[1]公式予選（TT）-結果表・グリッド用（貼付）'!$A:$A,0),MATCH("Model/Engine",'[1]公式予選（TT）-結果表・グリッド用（貼付）'!$1:$1,0)),""))</f>
        <v>KART REPUBLIC/YAMAHA</v>
      </c>
      <c r="L71" s="44"/>
      <c r="M71" s="2"/>
    </row>
    <row r="72" spans="1:13" ht="9" customHeight="1" x14ac:dyDescent="0.15">
      <c r="A72" s="2"/>
      <c r="B72" s="18"/>
      <c r="C72" s="39" t="str">
        <f>IF(IFERROR(INDEX('[1]公式予選（TT）-結果表・グリッド用（貼付）'!$A:$Z,MATCH($B70,'[1]公式予選（TT）-結果表・グリッド用（貼付）'!$A:$A,0),MATCH("team",'[1]公式予選（TT）-結果表・グリッド用（貼付）'!$1:$1,0)),"")=0,"",IFERROR(INDEX('[1]公式予選（TT）-結果表・グリッド用（貼付）'!$A:$Z,MATCH($B70,'[1]公式予選（TT）-結果表・グリッド用（貼付）'!$A:$A,0),MATCH("team",'[1]公式予選（TT）-結果表・グリッド用（貼付）'!$1:$1,0)),""))</f>
        <v>FLAXﾓｰﾀｰｽﾎﾟｰﾂ</v>
      </c>
      <c r="D72" s="40"/>
      <c r="E72" s="39"/>
      <c r="F72" s="38"/>
      <c r="G72" s="18"/>
      <c r="H72" s="39" t="str">
        <f>IF(IFERROR(INDEX('[1]公式予選（TT）-結果表・グリッド用（貼付）'!$A:$Z,MATCH($G70,'[1]公式予選（TT）-結果表・グリッド用（貼付）'!$A:$A,0),MATCH("team",'[1]公式予選（TT）-結果表・グリッド用（貼付）'!$1:$1,0)),"")=0,"",IFERROR(INDEX('[1]公式予選（TT）-結果表・グリッド用（貼付）'!$A:$Z,MATCH($G70,'[1]公式予選（TT）-結果表・グリッド用（貼付）'!$A:$A,0),MATCH("team",'[1]公式予選（TT）-結果表・グリッド用（貼付）'!$1:$1,0)),""))</f>
        <v>KAKIE racing team</v>
      </c>
      <c r="I72" s="40"/>
      <c r="J72" s="39"/>
      <c r="K72" s="38"/>
      <c r="L72" s="41"/>
      <c r="M72" s="2"/>
    </row>
    <row r="73" spans="1:13" ht="6" customHeight="1" x14ac:dyDescent="0.15">
      <c r="A73" s="2"/>
      <c r="B73" s="2"/>
      <c r="C73" s="2"/>
      <c r="D73" s="2"/>
      <c r="E73" s="2"/>
      <c r="F73" s="44"/>
      <c r="G73" s="2"/>
      <c r="H73" s="2"/>
      <c r="I73" s="2"/>
      <c r="J73" s="2"/>
      <c r="K73" s="44"/>
      <c r="L73" s="31"/>
      <c r="M73" s="2"/>
    </row>
    <row r="74" spans="1:13" ht="12.75" x14ac:dyDescent="0.15">
      <c r="A74" s="2"/>
      <c r="B74" s="3">
        <f>IF(MAX('[1]公式予選（TT）-結果表・グリッド用（貼付）'!A:A)&gt;G70,G70+1,"")</f>
        <v>31</v>
      </c>
      <c r="C74" s="29">
        <f>IFERROR(INDEX('[1]公式予選（TT）-結果表・グリッド用（貼付）'!$A:$Z,MATCH($B74,'[1]公式予選（TT）-結果表・グリッド用（貼付）'!$A:$A,0),MATCH("No.",'[1]公式予選（TT）-結果表・グリッド用（貼付）'!$1:$1,0)),"")</f>
        <v>12</v>
      </c>
      <c r="D74" s="26" t="str">
        <f>IFERROR(INDEX('[1]公式予選（TT）-結果表・グリッド用（貼付）'!$A:$Z,MATCH($B74,'[1]公式予選（TT）-結果表・グリッド用（貼付）'!$A:$A,0),MATCH("名前",'[1]公式予選（TT）-結果表・グリッド用（貼付）'!$1:$1,0)),"")</f>
        <v>大倉 正真</v>
      </c>
      <c r="E74" s="26"/>
      <c r="F74" s="28">
        <f>IF(IFERROR(INDEX('[1]公式予選（TT）-結果表・グリッド用（貼付）'!$A:$Z,MATCH($B74,'[1]公式予選（TT）-結果表・グリッド用（貼付）'!$A:$A,0),MATCH("BestLap",'[1]公式予選（TT）-結果表・グリッド用（貼付）'!$1:$1,0)),"")=0,"",IFERROR(INDEX('[1]公式予選（TT）-結果表・グリッド用（貼付）'!$A:$Z,MATCH($B74,'[1]公式予選（TT）-結果表・グリッド用（貼付）'!$A:$A,0),MATCH("BestLap",'[1]公式予選（TT）-結果表・グリッド用（貼付）'!$1:$1,0)),""))</f>
        <v>7.4633101851851857E-4</v>
      </c>
      <c r="G74" s="3">
        <f>IF(MAX('[1]公式予選（TT）-結果表・グリッド用（貼付）'!$A:$A)&gt;B74,B74+1,"")</f>
        <v>32</v>
      </c>
      <c r="H74" s="29">
        <f>INDEX('[1]公式予選（TT）-結果表・グリッド用（貼付）'!$A:$Z,MATCH($G74,'[1]公式予選（TT）-結果表・グリッド用（貼付）'!$A:$A,0),MATCH("No.",'[1]公式予選（TT）-結果表・グリッド用（貼付）'!$1:$1,0))</f>
        <v>9</v>
      </c>
      <c r="I74" s="26" t="str">
        <f>IFERROR(INDEX('[1]公式予選（TT）-結果表・グリッド用（貼付）'!$A:$Z,MATCH($G74,'[1]公式予選（TT）-結果表・グリッド用（貼付）'!$A:$A,0),MATCH("名前",'[1]公式予選（TT）-結果表・グリッド用（貼付）'!$1:$1,0)),"")</f>
        <v>松本 聖生</v>
      </c>
      <c r="J74" s="26"/>
      <c r="K74" s="28">
        <f>IF(IFERROR(INDEX('[1]公式予選（TT）-結果表・グリッド用（貼付）'!$A:$Z,MATCH($G74,'[1]公式予選（TT）-結果表・グリッド用（貼付）'!$A:$A,0),MATCH("BestLap",'[1]公式予選（TT）-結果表・グリッド用（貼付）'!$1:$1,0)),"")=0,"",IFERROR(INDEX('[1]公式予選（TT）-結果表・グリッド用（貼付）'!$A:$Z,MATCH($G74,'[1]公式予選（TT）-結果表・グリッド用（貼付）'!$A:$A,0),MATCH("BestLap",'[1]公式予選（TT）-結果表・グリッド用（貼付）'!$1:$1,0)),""))</f>
        <v>7.5098379629629636E-4</v>
      </c>
      <c r="L74" s="38"/>
      <c r="M74" s="2"/>
    </row>
    <row r="75" spans="1:13" ht="6" customHeight="1" x14ac:dyDescent="0.15">
      <c r="A75" s="2"/>
      <c r="B75" s="18"/>
      <c r="C75" s="31" t="str">
        <f>IF(IFERROR(INDEX('[1]公式予選（TT）-結果表・グリッド用（貼付）'!$A:$Z,MATCH($B74,'[1]公式予選（TT）-結果表・グリッド用（貼付）'!$A:$A,0),MATCH("クラス",'[1]公式予選（TT）-結果表・グリッド用（貼付）'!$1:$1,0)),"")=0,"",IFERROR(INDEX('[1]公式予選（TT）-結果表・グリッド用（貼付）'!$A:$Z,MATCH($B74,'[1]公式予選（TT）-結果表・グリッド用（貼付）'!$A:$A,0),MATCH("クラス",'[1]公式予選（TT）-結果表・グリッド用（貼付）'!$1:$1,0)),""))</f>
        <v>ｶﾃﾞｯﾄｵｰﾌﾟﾝ</v>
      </c>
      <c r="D75" s="32"/>
      <c r="E75" s="34"/>
      <c r="F75" s="31" t="str">
        <f>IF(IFERROR(INDEX('[1]公式予選（TT）-結果表・グリッド用（貼付）'!$A:$Z,MATCH($B74,'[1]公式予選（TT）-結果表・グリッド用（貼付）'!$A:$A,0),MATCH("Model/Engine",'[1]公式予選（TT）-結果表・グリッド用（貼付）'!$1:$1,0)),"")=0,"",IFERROR(INDEX('[1]公式予選（TT）-結果表・グリッド用（貼付）'!$A:$Z,MATCH($B74,'[1]公式予選（TT）-結果表・グリッド用（貼付）'!$A:$A,0),MATCH("Model/Engine",'[1]公式予選（TT）-結果表・グリッド用（貼付）'!$1:$1,0)),""))</f>
        <v>TONYKART/YAMAHA</v>
      </c>
      <c r="G75" s="18"/>
      <c r="H75" s="31" t="str">
        <f>IF(IFERROR(INDEX('[1]公式予選（TT）-結果表・グリッド用（貼付）'!$A:$Z,MATCH($G74,'[1]公式予選（TT）-結果表・グリッド用（貼付）'!$A:$A,0),MATCH("クラス",'[1]公式予選（TT）-結果表・グリッド用（貼付）'!$1:$1,0)),"")=0,"",IFERROR(INDEX('[1]公式予選（TT）-結果表・グリッド用（貼付）'!$A:$Z,MATCH($G74,'[1]公式予選（TT）-結果表・グリッド用（貼付）'!$A:$A,0),MATCH("クラス",'[1]公式予選（TT）-結果表・グリッド用（貼付）'!$1:$1,0)),""))</f>
        <v>ｶﾃﾞｯﾄｵｰﾌﾟﾝ</v>
      </c>
      <c r="I75" s="32"/>
      <c r="J75" s="34"/>
      <c r="K75" s="31" t="str">
        <f>IF(IFERROR(INDEX('[1]公式予選（TT）-結果表・グリッド用（貼付）'!$A:$Z,MATCH($G74,'[1]公式予選（TT）-結果表・グリッド用（貼付）'!$A:$A,0),MATCH("Model/Engine",'[1]公式予選（TT）-結果表・グリッド用（貼付）'!$1:$1,0)),"")=0,"",IFERROR(INDEX('[1]公式予選（TT）-結果表・グリッド用（貼付）'!$A:$Z,MATCH($G74,'[1]公式予選（TT）-結果表・グリッド用（貼付）'!$A:$A,0),MATCH("Model/Engine",'[1]公式予選（TT）-結果表・グリッド用（貼付）'!$1:$1,0)),""))</f>
        <v>KART REPUBLIC/YAMAHA</v>
      </c>
      <c r="L75" s="44"/>
      <c r="M75" s="2"/>
    </row>
    <row r="76" spans="1:13" ht="9" customHeight="1" x14ac:dyDescent="0.15">
      <c r="A76" s="2"/>
      <c r="B76" s="18"/>
      <c r="C76" s="39" t="str">
        <f>IF(IFERROR(INDEX('[1]公式予選（TT）-結果表・グリッド用（貼付）'!$A:$Z,MATCH($B74,'[1]公式予選（TT）-結果表・グリッド用（貼付）'!$A:$A,0),MATCH("team",'[1]公式予選（TT）-結果表・グリッド用（貼付）'!$1:$1,0)),"")=0,"",IFERROR(INDEX('[1]公式予選（TT）-結果表・グリッド用（貼付）'!$A:$Z,MATCH($B74,'[1]公式予選（TT）-結果表・グリッド用（貼付）'!$A:$A,0),MATCH("team",'[1]公式予選（TT）-結果表・グリッド用（貼付）'!$1:$1,0)),""))</f>
        <v>RKT WINNER</v>
      </c>
      <c r="D76" s="40"/>
      <c r="E76" s="39"/>
      <c r="F76" s="38"/>
      <c r="G76" s="18"/>
      <c r="H76" s="39" t="str">
        <f>IF(IFERROR(INDEX('[1]公式予選（TT）-結果表・グリッド用（貼付）'!$A:$Z,MATCH($G74,'[1]公式予選（TT）-結果表・グリッド用（貼付）'!$A:$A,0),MATCH("team",'[1]公式予選（TT）-結果表・グリッド用（貼付）'!$1:$1,0)),"")=0,"",IFERROR(INDEX('[1]公式予選（TT）-結果表・グリッド用（貼付）'!$A:$Z,MATCH($G74,'[1]公式予選（TT）-結果表・グリッド用（貼付）'!$A:$A,0),MATCH("team",'[1]公式予選（TT）-結果表・グリッド用（貼付）'!$1:$1,0)),""))</f>
        <v>NEXT-ONE Racing</v>
      </c>
      <c r="I76" s="40"/>
      <c r="J76" s="39"/>
      <c r="K76" s="38"/>
      <c r="L76" s="41"/>
      <c r="M76" s="2"/>
    </row>
    <row r="77" spans="1:13" ht="6" customHeight="1" x14ac:dyDescent="0.15">
      <c r="A77" s="2"/>
      <c r="B77" s="2"/>
      <c r="C77" s="2"/>
      <c r="D77" s="2"/>
      <c r="E77" s="2"/>
      <c r="F77" s="44"/>
      <c r="G77" s="2"/>
      <c r="H77" s="2"/>
      <c r="I77" s="2"/>
      <c r="J77" s="2"/>
      <c r="K77" s="44"/>
      <c r="L77" s="31"/>
      <c r="M77" s="2"/>
    </row>
    <row r="78" spans="1:13" ht="12.75" x14ac:dyDescent="0.15">
      <c r="A78" s="2"/>
      <c r="B78" s="3">
        <f>IF(MAX('[1]公式予選（TT）-結果表・グリッド用（貼付）'!A:A)&gt;G74,G74+1,"")</f>
        <v>33</v>
      </c>
      <c r="C78" s="29">
        <f>IFERROR(INDEX('[1]公式予選（TT）-結果表・グリッド用（貼付）'!$A:$Z,MATCH($B78,'[1]公式予選（TT）-結果表・グリッド用（貼付）'!$A:$A,0),MATCH("No.",'[1]公式予選（TT）-結果表・グリッド用（貼付）'!$1:$1,0)),"")</f>
        <v>57</v>
      </c>
      <c r="D78" s="26" t="str">
        <f>IFERROR(INDEX('[1]公式予選（TT）-結果表・グリッド用（貼付）'!$A:$Z,MATCH($B78,'[1]公式予選（TT）-結果表・グリッド用（貼付）'!$A:$A,0),MATCH("名前",'[1]公式予選（TT）-結果表・グリッド用（貼付）'!$1:$1,0)),"")</f>
        <v>石川 大翔</v>
      </c>
      <c r="E78" s="26"/>
      <c r="F78" s="28">
        <f>IF(IFERROR(INDEX('[1]公式予選（TT）-結果表・グリッド用（貼付）'!$A:$Z,MATCH($B78,'[1]公式予選（TT）-結果表・グリッド用（貼付）'!$A:$A,0),MATCH("BestLap",'[1]公式予選（TT）-結果表・グリッド用（貼付）'!$1:$1,0)),"")=0,"",IFERROR(INDEX('[1]公式予選（TT）-結果表・グリッド用（貼付）'!$A:$Z,MATCH($B78,'[1]公式予選（TT）-結果表・グリッド用（貼付）'!$A:$A,0),MATCH("BestLap",'[1]公式予選（TT）-結果表・グリッド用（貼付）'!$1:$1,0)),""))</f>
        <v>7.5584490740740733E-4</v>
      </c>
      <c r="G78" s="3" t="str">
        <f>IF(MAX('[1]公式予選（TT）-結果表・グリッド用（貼付）'!$A:$A)&gt;B78,B78+1,"")</f>
        <v/>
      </c>
      <c r="H78" s="29" t="e">
        <f>INDEX('[1]公式予選（TT）-結果表・グリッド用（貼付）'!$A:$Z,MATCH($G78,'[1]公式予選（TT）-結果表・グリッド用（貼付）'!$A:$A,0),MATCH("No.",'[1]公式予選（TT）-結果表・グリッド用（貼付）'!$1:$1,0))</f>
        <v>#N/A</v>
      </c>
      <c r="I78" s="26" t="str">
        <f>IFERROR(INDEX('[1]公式予選（TT）-結果表・グリッド用（貼付）'!$A:$Z,MATCH($G78,'[1]公式予選（TT）-結果表・グリッド用（貼付）'!$A:$A,0),MATCH("名前",'[1]公式予選（TT）-結果表・グリッド用（貼付）'!$1:$1,0)),"")</f>
        <v/>
      </c>
      <c r="J78" s="26"/>
      <c r="K78" s="28" t="str">
        <f>IF(IFERROR(INDEX('[1]公式予選（TT）-結果表・グリッド用（貼付）'!$A:$Z,MATCH($G78,'[1]公式予選（TT）-結果表・グリッド用（貼付）'!$A:$A,0),MATCH("BestLap",'[1]公式予選（TT）-結果表・グリッド用（貼付）'!$1:$1,0)),"")=0,"",IFERROR(INDEX('[1]公式予選（TT）-結果表・グリッド用（貼付）'!$A:$Z,MATCH($G78,'[1]公式予選（TT）-結果表・グリッド用（貼付）'!$A:$A,0),MATCH("BestLap",'[1]公式予選（TT）-結果表・グリッド用（貼付）'!$1:$1,0)),""))</f>
        <v/>
      </c>
      <c r="L78" s="38"/>
      <c r="M78" s="2"/>
    </row>
    <row r="79" spans="1:13" ht="6" customHeight="1" x14ac:dyDescent="0.15">
      <c r="A79" s="2"/>
      <c r="B79" s="18"/>
      <c r="C79" s="31" t="str">
        <f>IF(IFERROR(INDEX('[1]公式予選（TT）-結果表・グリッド用（貼付）'!$A:$Z,MATCH($B78,'[1]公式予選（TT）-結果表・グリッド用（貼付）'!$A:$A,0),MATCH("クラス",'[1]公式予選（TT）-結果表・グリッド用（貼付）'!$1:$1,0)),"")=0,"",IFERROR(INDEX('[1]公式予選（TT）-結果表・グリッド用（貼付）'!$A:$Z,MATCH($B78,'[1]公式予選（TT）-結果表・グリッド用（貼付）'!$A:$A,0),MATCH("クラス",'[1]公式予選（TT）-結果表・グリッド用（貼付）'!$1:$1,0)),""))</f>
        <v>ｶﾃﾞｯﾄｵｰﾌﾟﾝ</v>
      </c>
      <c r="D79" s="32"/>
      <c r="E79" s="34"/>
      <c r="F79" s="31" t="str">
        <f>IF(IFERROR(INDEX('[1]公式予選（TT）-結果表・グリッド用（貼付）'!$A:$Z,MATCH($B78,'[1]公式予選（TT）-結果表・グリッド用（貼付）'!$A:$A,0),MATCH("Model/Engine",'[1]公式予選（TT）-結果表・グリッド用（貼付）'!$1:$1,0)),"")=0,"",IFERROR(INDEX('[1]公式予選（TT）-結果表・グリッド用（貼付）'!$A:$Z,MATCH($B78,'[1]公式予選（TT）-結果表・グリッド用（貼付）'!$A:$A,0),MATCH("Model/Engine",'[1]公式予選（TT）-結果表・グリッド用（貼付）'!$1:$1,0)),""))</f>
        <v>ﾊﾟﾛﾘﾝ/YAMAHA</v>
      </c>
      <c r="G79" s="18"/>
      <c r="H79" s="31" t="str">
        <f>IF(IFERROR(INDEX('[1]公式予選（TT）-結果表・グリッド用（貼付）'!$A:$Z,MATCH($G78,'[1]公式予選（TT）-結果表・グリッド用（貼付）'!$A:$A,0),MATCH("クラス",'[1]公式予選（TT）-結果表・グリッド用（貼付）'!$1:$1,0)),"")=0,"",IFERROR(INDEX('[1]公式予選（TT）-結果表・グリッド用（貼付）'!$A:$Z,MATCH($G78,'[1]公式予選（TT）-結果表・グリッド用（貼付）'!$A:$A,0),MATCH("クラス",'[1]公式予選（TT）-結果表・グリッド用（貼付）'!$1:$1,0)),""))</f>
        <v/>
      </c>
      <c r="I79" s="32"/>
      <c r="J79" s="34"/>
      <c r="K79" s="31" t="str">
        <f>IF(IFERROR(INDEX('[1]公式予選（TT）-結果表・グリッド用（貼付）'!$A:$Z,MATCH($G78,'[1]公式予選（TT）-結果表・グリッド用（貼付）'!$A:$A,0),MATCH("Model/Engine",'[1]公式予選（TT）-結果表・グリッド用（貼付）'!$1:$1,0)),"")=0,"",IFERROR(INDEX('[1]公式予選（TT）-結果表・グリッド用（貼付）'!$A:$Z,MATCH($G78,'[1]公式予選（TT）-結果表・グリッド用（貼付）'!$A:$A,0),MATCH("Model/Engine",'[1]公式予選（TT）-結果表・グリッド用（貼付）'!$1:$1,0)),""))</f>
        <v/>
      </c>
      <c r="L79" s="44"/>
      <c r="M79" s="2"/>
    </row>
    <row r="80" spans="1:13" ht="9" customHeight="1" x14ac:dyDescent="0.15">
      <c r="A80" s="2"/>
      <c r="B80" s="18"/>
      <c r="C80" s="39" t="str">
        <f>IF(IFERROR(INDEX('[1]公式予選（TT）-結果表・グリッド用（貼付）'!$A:$Z,MATCH($B78,'[1]公式予選（TT）-結果表・グリッド用（貼付）'!$A:$A,0),MATCH("team",'[1]公式予選（TT）-結果表・グリッド用（貼付）'!$1:$1,0)),"")=0,"",IFERROR(INDEX('[1]公式予選（TT）-結果表・グリッド用（貼付）'!$A:$Z,MATCH($B78,'[1]公式予選（TT）-結果表・グリッド用（貼付）'!$A:$A,0),MATCH("team",'[1]公式予選（TT）-結果表・グリッド用（貼付）'!$1:$1,0)),""))</f>
        <v>ぴぃたぁぱん</v>
      </c>
      <c r="D80" s="40"/>
      <c r="E80" s="39"/>
      <c r="F80" s="38"/>
      <c r="G80" s="18"/>
      <c r="H80" s="39" t="str">
        <f>IF(IFERROR(INDEX('[1]公式予選（TT）-結果表・グリッド用（貼付）'!$A:$Z,MATCH($G78,'[1]公式予選（TT）-結果表・グリッド用（貼付）'!$A:$A,0),MATCH("team",'[1]公式予選（TT）-結果表・グリッド用（貼付）'!$1:$1,0)),"")=0,"",IFERROR(INDEX('[1]公式予選（TT）-結果表・グリッド用（貼付）'!$A:$Z,MATCH($G78,'[1]公式予選（TT）-結果表・グリッド用（貼付）'!$A:$A,0),MATCH("team",'[1]公式予選（TT）-結果表・グリッド用（貼付）'!$1:$1,0)),""))</f>
        <v/>
      </c>
      <c r="I80" s="40"/>
      <c r="J80" s="39"/>
      <c r="K80" s="38"/>
      <c r="L80" s="41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4"/>
      <c r="L81" s="31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8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4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7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24" priority="125" stopIfTrue="1">
      <formula>$H$78=""</formula>
    </cfRule>
  </conditionalFormatting>
  <conditionalFormatting sqref="C18">
    <cfRule type="expression" dxfId="123" priority="124" stopIfTrue="1">
      <formula>C18&lt;&gt;""</formula>
    </cfRule>
  </conditionalFormatting>
  <conditionalFormatting sqref="C20">
    <cfRule type="expression" dxfId="122" priority="123" stopIfTrue="1">
      <formula>C18&lt;&gt;""</formula>
    </cfRule>
  </conditionalFormatting>
  <conditionalFormatting sqref="D20">
    <cfRule type="expression" dxfId="121" priority="122" stopIfTrue="1">
      <formula>C18&lt;&gt;""</formula>
    </cfRule>
  </conditionalFormatting>
  <conditionalFormatting sqref="E20">
    <cfRule type="expression" dxfId="120" priority="121" stopIfTrue="1">
      <formula>C18&lt;&gt;""</formula>
    </cfRule>
  </conditionalFormatting>
  <conditionalFormatting sqref="E19">
    <cfRule type="expression" dxfId="119" priority="120" stopIfTrue="1">
      <formula>C18&lt;&gt;""</formula>
    </cfRule>
  </conditionalFormatting>
  <conditionalFormatting sqref="D18:E18">
    <cfRule type="expression" dxfId="118" priority="119" stopIfTrue="1">
      <formula>C18&lt;&gt;""</formula>
    </cfRule>
  </conditionalFormatting>
  <conditionalFormatting sqref="H14">
    <cfRule type="expression" dxfId="117" priority="118" stopIfTrue="1">
      <formula>H14&lt;&gt;""</formula>
    </cfRule>
  </conditionalFormatting>
  <conditionalFormatting sqref="I16">
    <cfRule type="expression" dxfId="116" priority="117" stopIfTrue="1">
      <formula>H14&lt;&gt;""</formula>
    </cfRule>
  </conditionalFormatting>
  <conditionalFormatting sqref="J16">
    <cfRule type="expression" dxfId="115" priority="116" stopIfTrue="1">
      <formula>H14&lt;&gt;""</formula>
    </cfRule>
  </conditionalFormatting>
  <conditionalFormatting sqref="J15">
    <cfRule type="expression" dxfId="114" priority="115" stopIfTrue="1">
      <formula>H14&lt;&gt;""</formula>
    </cfRule>
  </conditionalFormatting>
  <conditionalFormatting sqref="I14:J14">
    <cfRule type="expression" dxfId="113" priority="114" stopIfTrue="1">
      <formula>H14&lt;&gt;""</formula>
    </cfRule>
  </conditionalFormatting>
  <conditionalFormatting sqref="H18">
    <cfRule type="expression" dxfId="112" priority="113" stopIfTrue="1">
      <formula>H18&lt;&gt;""</formula>
    </cfRule>
  </conditionalFormatting>
  <conditionalFormatting sqref="I18:J18">
    <cfRule type="expression" dxfId="111" priority="112" stopIfTrue="1">
      <formula>H18&lt;&gt;""</formula>
    </cfRule>
  </conditionalFormatting>
  <conditionalFormatting sqref="H22">
    <cfRule type="expression" dxfId="110" priority="111" stopIfTrue="1">
      <formula>H22&lt;&gt;""</formula>
    </cfRule>
  </conditionalFormatting>
  <conditionalFormatting sqref="I22:J22">
    <cfRule type="expression" dxfId="109" priority="110" stopIfTrue="1">
      <formula>H22&lt;&gt;""</formula>
    </cfRule>
  </conditionalFormatting>
  <conditionalFormatting sqref="H26">
    <cfRule type="expression" dxfId="108" priority="109" stopIfTrue="1">
      <formula>H26&lt;&gt;""</formula>
    </cfRule>
  </conditionalFormatting>
  <conditionalFormatting sqref="I26:J26">
    <cfRule type="expression" dxfId="107" priority="108" stopIfTrue="1">
      <formula>H26&lt;&gt;""</formula>
    </cfRule>
  </conditionalFormatting>
  <conditionalFormatting sqref="H30">
    <cfRule type="expression" dxfId="106" priority="107" stopIfTrue="1">
      <formula>H30&lt;&gt;""</formula>
    </cfRule>
  </conditionalFormatting>
  <conditionalFormatting sqref="I30:J30">
    <cfRule type="expression" dxfId="105" priority="106" stopIfTrue="1">
      <formula>H30&lt;&gt;""</formula>
    </cfRule>
  </conditionalFormatting>
  <conditionalFormatting sqref="H34">
    <cfRule type="expression" dxfId="104" priority="105" stopIfTrue="1">
      <formula>H34&lt;&gt;""</formula>
    </cfRule>
  </conditionalFormatting>
  <conditionalFormatting sqref="I34:J34">
    <cfRule type="expression" dxfId="103" priority="104" stopIfTrue="1">
      <formula>H34&lt;&gt;""</formula>
    </cfRule>
  </conditionalFormatting>
  <conditionalFormatting sqref="H38">
    <cfRule type="expression" dxfId="102" priority="103" stopIfTrue="1">
      <formula>H38&lt;&gt;""</formula>
    </cfRule>
  </conditionalFormatting>
  <conditionalFormatting sqref="I38:J38">
    <cfRule type="expression" dxfId="101" priority="102" stopIfTrue="1">
      <formula>H38&lt;&gt;""</formula>
    </cfRule>
  </conditionalFormatting>
  <conditionalFormatting sqref="H42">
    <cfRule type="expression" dxfId="100" priority="101" stopIfTrue="1">
      <formula>H42&lt;&gt;""</formula>
    </cfRule>
  </conditionalFormatting>
  <conditionalFormatting sqref="I42:J42">
    <cfRule type="expression" dxfId="99" priority="100" stopIfTrue="1">
      <formula>H42&lt;&gt;""</formula>
    </cfRule>
  </conditionalFormatting>
  <conditionalFormatting sqref="H46">
    <cfRule type="expression" dxfId="98" priority="99" stopIfTrue="1">
      <formula>H46&lt;&gt;""</formula>
    </cfRule>
  </conditionalFormatting>
  <conditionalFormatting sqref="I46:J46">
    <cfRule type="expression" dxfId="97" priority="98" stopIfTrue="1">
      <formula>H46&lt;&gt;""</formula>
    </cfRule>
  </conditionalFormatting>
  <conditionalFormatting sqref="H50">
    <cfRule type="expression" dxfId="96" priority="97" stopIfTrue="1">
      <formula>H50&lt;&gt;""</formula>
    </cfRule>
  </conditionalFormatting>
  <conditionalFormatting sqref="I50:J50">
    <cfRule type="expression" dxfId="95" priority="96" stopIfTrue="1">
      <formula>H50&lt;&gt;""</formula>
    </cfRule>
  </conditionalFormatting>
  <conditionalFormatting sqref="H54">
    <cfRule type="expression" dxfId="94" priority="95" stopIfTrue="1">
      <formula>H54&lt;&gt;""</formula>
    </cfRule>
  </conditionalFormatting>
  <conditionalFormatting sqref="I54:J54">
    <cfRule type="expression" dxfId="93" priority="94" stopIfTrue="1">
      <formula>H54&lt;&gt;""</formula>
    </cfRule>
  </conditionalFormatting>
  <conditionalFormatting sqref="H58">
    <cfRule type="expression" dxfId="92" priority="93" stopIfTrue="1">
      <formula>H58&lt;&gt;""</formula>
    </cfRule>
  </conditionalFormatting>
  <conditionalFormatting sqref="I58:J58">
    <cfRule type="expression" dxfId="91" priority="92" stopIfTrue="1">
      <formula>H58&lt;&gt;""</formula>
    </cfRule>
  </conditionalFormatting>
  <conditionalFormatting sqref="H62">
    <cfRule type="expression" dxfId="90" priority="91" stopIfTrue="1">
      <formula>H62&lt;&gt;""</formula>
    </cfRule>
  </conditionalFormatting>
  <conditionalFormatting sqref="I62:J62">
    <cfRule type="expression" dxfId="89" priority="90" stopIfTrue="1">
      <formula>H62&lt;&gt;""</formula>
    </cfRule>
  </conditionalFormatting>
  <conditionalFormatting sqref="H66">
    <cfRule type="expression" dxfId="88" priority="89" stopIfTrue="1">
      <formula>H66&lt;&gt;""</formula>
    </cfRule>
  </conditionalFormatting>
  <conditionalFormatting sqref="I66:J66">
    <cfRule type="expression" dxfId="87" priority="88" stopIfTrue="1">
      <formula>H66&lt;&gt;""</formula>
    </cfRule>
  </conditionalFormatting>
  <conditionalFormatting sqref="H70">
    <cfRule type="expression" dxfId="86" priority="87" stopIfTrue="1">
      <formula>H70&lt;&gt;""</formula>
    </cfRule>
  </conditionalFormatting>
  <conditionalFormatting sqref="I70:J70">
    <cfRule type="expression" dxfId="85" priority="86" stopIfTrue="1">
      <formula>H70&lt;&gt;""</formula>
    </cfRule>
  </conditionalFormatting>
  <conditionalFormatting sqref="H74">
    <cfRule type="expression" dxfId="84" priority="85" stopIfTrue="1">
      <formula>H74&lt;&gt;""</formula>
    </cfRule>
  </conditionalFormatting>
  <conditionalFormatting sqref="I74:J74">
    <cfRule type="expression" dxfId="83" priority="84" stopIfTrue="1">
      <formula>H74&lt;&gt;""</formula>
    </cfRule>
  </conditionalFormatting>
  <conditionalFormatting sqref="H78">
    <cfRule type="expression" dxfId="82" priority="83" stopIfTrue="1">
      <formula>H78&lt;&gt;""</formula>
    </cfRule>
  </conditionalFormatting>
  <conditionalFormatting sqref="I78:J78">
    <cfRule type="expression" dxfId="81" priority="82" stopIfTrue="1">
      <formula>H78&lt;&gt;""</formula>
    </cfRule>
  </conditionalFormatting>
  <conditionalFormatting sqref="C22">
    <cfRule type="expression" dxfId="80" priority="81" stopIfTrue="1">
      <formula>C22&lt;&gt;""</formula>
    </cfRule>
  </conditionalFormatting>
  <conditionalFormatting sqref="D24">
    <cfRule type="expression" dxfId="79" priority="80" stopIfTrue="1">
      <formula>C22&lt;&gt;""</formula>
    </cfRule>
  </conditionalFormatting>
  <conditionalFormatting sqref="E24">
    <cfRule type="expression" dxfId="78" priority="79" stopIfTrue="1">
      <formula>C22&lt;&gt;""</formula>
    </cfRule>
  </conditionalFormatting>
  <conditionalFormatting sqref="E23">
    <cfRule type="expression" dxfId="77" priority="78" stopIfTrue="1">
      <formula>C22&lt;&gt;""</formula>
    </cfRule>
  </conditionalFormatting>
  <conditionalFormatting sqref="D22:E22">
    <cfRule type="expression" dxfId="76" priority="77" stopIfTrue="1">
      <formula>C22&lt;&gt;""</formula>
    </cfRule>
  </conditionalFormatting>
  <conditionalFormatting sqref="C26">
    <cfRule type="expression" dxfId="75" priority="76" stopIfTrue="1">
      <formula>C26&lt;&gt;""</formula>
    </cfRule>
  </conditionalFormatting>
  <conditionalFormatting sqref="D28">
    <cfRule type="expression" dxfId="74" priority="75" stopIfTrue="1">
      <formula>C26&lt;&gt;""</formula>
    </cfRule>
  </conditionalFormatting>
  <conditionalFormatting sqref="E28">
    <cfRule type="expression" dxfId="73" priority="74" stopIfTrue="1">
      <formula>C26&lt;&gt;""</formula>
    </cfRule>
  </conditionalFormatting>
  <conditionalFormatting sqref="E27">
    <cfRule type="expression" dxfId="72" priority="73" stopIfTrue="1">
      <formula>C26&lt;&gt;""</formula>
    </cfRule>
  </conditionalFormatting>
  <conditionalFormatting sqref="D26:E26">
    <cfRule type="expression" dxfId="71" priority="72" stopIfTrue="1">
      <formula>C26&lt;&gt;""</formula>
    </cfRule>
  </conditionalFormatting>
  <conditionalFormatting sqref="C30">
    <cfRule type="expression" dxfId="70" priority="71" stopIfTrue="1">
      <formula>C30&lt;&gt;""</formula>
    </cfRule>
  </conditionalFormatting>
  <conditionalFormatting sqref="D32">
    <cfRule type="expression" dxfId="69" priority="70" stopIfTrue="1">
      <formula>C30&lt;&gt;""</formula>
    </cfRule>
  </conditionalFormatting>
  <conditionalFormatting sqref="E32">
    <cfRule type="expression" dxfId="68" priority="69" stopIfTrue="1">
      <formula>C30&lt;&gt;""</formula>
    </cfRule>
  </conditionalFormatting>
  <conditionalFormatting sqref="E31">
    <cfRule type="expression" dxfId="67" priority="68" stopIfTrue="1">
      <formula>C30&lt;&gt;""</formula>
    </cfRule>
  </conditionalFormatting>
  <conditionalFormatting sqref="D30:E30">
    <cfRule type="expression" dxfId="66" priority="67" stopIfTrue="1">
      <formula>C30&lt;&gt;""</formula>
    </cfRule>
  </conditionalFormatting>
  <conditionalFormatting sqref="C34">
    <cfRule type="expression" dxfId="65" priority="66" stopIfTrue="1">
      <formula>C34&lt;&gt;""</formula>
    </cfRule>
  </conditionalFormatting>
  <conditionalFormatting sqref="D36">
    <cfRule type="expression" dxfId="64" priority="65" stopIfTrue="1">
      <formula>C34&lt;&gt;""</formula>
    </cfRule>
  </conditionalFormatting>
  <conditionalFormatting sqref="E36">
    <cfRule type="expression" dxfId="63" priority="64" stopIfTrue="1">
      <formula>C34&lt;&gt;""</formula>
    </cfRule>
  </conditionalFormatting>
  <conditionalFormatting sqref="E35">
    <cfRule type="expression" dxfId="62" priority="63" stopIfTrue="1">
      <formula>C34&lt;&gt;""</formula>
    </cfRule>
  </conditionalFormatting>
  <conditionalFormatting sqref="D34:E34">
    <cfRule type="expression" dxfId="61" priority="62" stopIfTrue="1">
      <formula>C34&lt;&gt;""</formula>
    </cfRule>
  </conditionalFormatting>
  <conditionalFormatting sqref="C38">
    <cfRule type="expression" dxfId="60" priority="61" stopIfTrue="1">
      <formula>C38&lt;&gt;""</formula>
    </cfRule>
  </conditionalFormatting>
  <conditionalFormatting sqref="D40">
    <cfRule type="expression" dxfId="59" priority="60" stopIfTrue="1">
      <formula>C38&lt;&gt;""</formula>
    </cfRule>
  </conditionalFormatting>
  <conditionalFormatting sqref="E40">
    <cfRule type="expression" dxfId="58" priority="59" stopIfTrue="1">
      <formula>C38&lt;&gt;""</formula>
    </cfRule>
  </conditionalFormatting>
  <conditionalFormatting sqref="E39">
    <cfRule type="expression" dxfId="57" priority="58" stopIfTrue="1">
      <formula>C38&lt;&gt;""</formula>
    </cfRule>
  </conditionalFormatting>
  <conditionalFormatting sqref="D38:E38">
    <cfRule type="expression" dxfId="56" priority="57" stopIfTrue="1">
      <formula>C38&lt;&gt;""</formula>
    </cfRule>
  </conditionalFormatting>
  <conditionalFormatting sqref="C42">
    <cfRule type="expression" dxfId="55" priority="56" stopIfTrue="1">
      <formula>C42&lt;&gt;""</formula>
    </cfRule>
  </conditionalFormatting>
  <conditionalFormatting sqref="D44">
    <cfRule type="expression" dxfId="54" priority="55" stopIfTrue="1">
      <formula>C42&lt;&gt;""</formula>
    </cfRule>
  </conditionalFormatting>
  <conditionalFormatting sqref="E44">
    <cfRule type="expression" dxfId="53" priority="54" stopIfTrue="1">
      <formula>C42&lt;&gt;""</formula>
    </cfRule>
  </conditionalFormatting>
  <conditionalFormatting sqref="E43">
    <cfRule type="expression" dxfId="52" priority="53" stopIfTrue="1">
      <formula>C42&lt;&gt;""</formula>
    </cfRule>
  </conditionalFormatting>
  <conditionalFormatting sqref="D42:E42">
    <cfRule type="expression" dxfId="51" priority="52" stopIfTrue="1">
      <formula>C42&lt;&gt;""</formula>
    </cfRule>
  </conditionalFormatting>
  <conditionalFormatting sqref="C46">
    <cfRule type="expression" dxfId="50" priority="51" stopIfTrue="1">
      <formula>C46&lt;&gt;""</formula>
    </cfRule>
  </conditionalFormatting>
  <conditionalFormatting sqref="D48">
    <cfRule type="expression" dxfId="49" priority="50" stopIfTrue="1">
      <formula>C46&lt;&gt;""</formula>
    </cfRule>
  </conditionalFormatting>
  <conditionalFormatting sqref="E48">
    <cfRule type="expression" dxfId="48" priority="49" stopIfTrue="1">
      <formula>C46&lt;&gt;""</formula>
    </cfRule>
  </conditionalFormatting>
  <conditionalFormatting sqref="E47">
    <cfRule type="expression" dxfId="47" priority="48" stopIfTrue="1">
      <formula>C46&lt;&gt;""</formula>
    </cfRule>
  </conditionalFormatting>
  <conditionalFormatting sqref="D46:E46">
    <cfRule type="expression" dxfId="46" priority="47" stopIfTrue="1">
      <formula>C46&lt;&gt;""</formula>
    </cfRule>
  </conditionalFormatting>
  <conditionalFormatting sqref="C50">
    <cfRule type="expression" dxfId="45" priority="46" stopIfTrue="1">
      <formula>C50&lt;&gt;""</formula>
    </cfRule>
  </conditionalFormatting>
  <conditionalFormatting sqref="D52">
    <cfRule type="expression" dxfId="44" priority="45" stopIfTrue="1">
      <formula>C50&lt;&gt;""</formula>
    </cfRule>
  </conditionalFormatting>
  <conditionalFormatting sqref="E52">
    <cfRule type="expression" dxfId="43" priority="44" stopIfTrue="1">
      <formula>C50&lt;&gt;""</formula>
    </cfRule>
  </conditionalFormatting>
  <conditionalFormatting sqref="E51">
    <cfRule type="expression" dxfId="42" priority="43" stopIfTrue="1">
      <formula>C50&lt;&gt;""</formula>
    </cfRule>
  </conditionalFormatting>
  <conditionalFormatting sqref="D50:E50">
    <cfRule type="expression" dxfId="41" priority="42" stopIfTrue="1">
      <formula>C50&lt;&gt;""</formula>
    </cfRule>
  </conditionalFormatting>
  <conditionalFormatting sqref="C54">
    <cfRule type="expression" dxfId="40" priority="41" stopIfTrue="1">
      <formula>C54&lt;&gt;""</formula>
    </cfRule>
  </conditionalFormatting>
  <conditionalFormatting sqref="D56">
    <cfRule type="expression" dxfId="39" priority="40" stopIfTrue="1">
      <formula>C54&lt;&gt;""</formula>
    </cfRule>
  </conditionalFormatting>
  <conditionalFormatting sqref="E56">
    <cfRule type="expression" dxfId="38" priority="39" stopIfTrue="1">
      <formula>C54&lt;&gt;""</formula>
    </cfRule>
  </conditionalFormatting>
  <conditionalFormatting sqref="E55">
    <cfRule type="expression" dxfId="37" priority="38" stopIfTrue="1">
      <formula>C54&lt;&gt;""</formula>
    </cfRule>
  </conditionalFormatting>
  <conditionalFormatting sqref="D54:E54">
    <cfRule type="expression" dxfId="36" priority="37" stopIfTrue="1">
      <formula>C54&lt;&gt;""</formula>
    </cfRule>
  </conditionalFormatting>
  <conditionalFormatting sqref="C58">
    <cfRule type="expression" dxfId="35" priority="36" stopIfTrue="1">
      <formula>C58&lt;&gt;""</formula>
    </cfRule>
  </conditionalFormatting>
  <conditionalFormatting sqref="D60">
    <cfRule type="expression" dxfId="34" priority="35" stopIfTrue="1">
      <formula>C58&lt;&gt;""</formula>
    </cfRule>
  </conditionalFormatting>
  <conditionalFormatting sqref="E60">
    <cfRule type="expression" dxfId="33" priority="34" stopIfTrue="1">
      <formula>C58&lt;&gt;""</formula>
    </cfRule>
  </conditionalFormatting>
  <conditionalFormatting sqref="E59">
    <cfRule type="expression" dxfId="32" priority="33" stopIfTrue="1">
      <formula>C58&lt;&gt;""</formula>
    </cfRule>
  </conditionalFormatting>
  <conditionalFormatting sqref="D58:E58">
    <cfRule type="expression" dxfId="31" priority="32" stopIfTrue="1">
      <formula>C58&lt;&gt;""</formula>
    </cfRule>
  </conditionalFormatting>
  <conditionalFormatting sqref="C62">
    <cfRule type="expression" dxfId="30" priority="31" stopIfTrue="1">
      <formula>C62&lt;&gt;""</formula>
    </cfRule>
  </conditionalFormatting>
  <conditionalFormatting sqref="D64">
    <cfRule type="expression" dxfId="29" priority="30" stopIfTrue="1">
      <formula>C62&lt;&gt;""</formula>
    </cfRule>
  </conditionalFormatting>
  <conditionalFormatting sqref="E64">
    <cfRule type="expression" dxfId="28" priority="29" stopIfTrue="1">
      <formula>C62&lt;&gt;""</formula>
    </cfRule>
  </conditionalFormatting>
  <conditionalFormatting sqref="E63">
    <cfRule type="expression" dxfId="27" priority="28" stopIfTrue="1">
      <formula>C62&lt;&gt;""</formula>
    </cfRule>
  </conditionalFormatting>
  <conditionalFormatting sqref="D62:E62">
    <cfRule type="expression" dxfId="26" priority="27" stopIfTrue="1">
      <formula>C62&lt;&gt;""</formula>
    </cfRule>
  </conditionalFormatting>
  <conditionalFormatting sqref="C66">
    <cfRule type="expression" dxfId="25" priority="26" stopIfTrue="1">
      <formula>C66&lt;&gt;""</formula>
    </cfRule>
  </conditionalFormatting>
  <conditionalFormatting sqref="D68">
    <cfRule type="expression" dxfId="24" priority="25" stopIfTrue="1">
      <formula>C66&lt;&gt;""</formula>
    </cfRule>
  </conditionalFormatting>
  <conditionalFormatting sqref="E68">
    <cfRule type="expression" dxfId="23" priority="24" stopIfTrue="1">
      <formula>C66&lt;&gt;""</formula>
    </cfRule>
  </conditionalFormatting>
  <conditionalFormatting sqref="E67">
    <cfRule type="expression" dxfId="22" priority="23" stopIfTrue="1">
      <formula>C66&lt;&gt;""</formula>
    </cfRule>
  </conditionalFormatting>
  <conditionalFormatting sqref="D66:E66">
    <cfRule type="expression" dxfId="21" priority="22" stopIfTrue="1">
      <formula>C66&lt;&gt;""</formula>
    </cfRule>
  </conditionalFormatting>
  <conditionalFormatting sqref="C70">
    <cfRule type="expression" dxfId="20" priority="21" stopIfTrue="1">
      <formula>C70&lt;&gt;""</formula>
    </cfRule>
  </conditionalFormatting>
  <conditionalFormatting sqref="D72">
    <cfRule type="expression" dxfId="19" priority="20" stopIfTrue="1">
      <formula>C70&lt;&gt;""</formula>
    </cfRule>
  </conditionalFormatting>
  <conditionalFormatting sqref="E72">
    <cfRule type="expression" dxfId="18" priority="19" stopIfTrue="1">
      <formula>C70&lt;&gt;""</formula>
    </cfRule>
  </conditionalFormatting>
  <conditionalFormatting sqref="E71">
    <cfRule type="expression" dxfId="17" priority="18" stopIfTrue="1">
      <formula>C70&lt;&gt;""</formula>
    </cfRule>
  </conditionalFormatting>
  <conditionalFormatting sqref="D70:E70">
    <cfRule type="expression" dxfId="16" priority="17" stopIfTrue="1">
      <formula>C70&lt;&gt;""</formula>
    </cfRule>
  </conditionalFormatting>
  <conditionalFormatting sqref="C74">
    <cfRule type="expression" dxfId="15" priority="16" stopIfTrue="1">
      <formula>C74&lt;&gt;""</formula>
    </cfRule>
  </conditionalFormatting>
  <conditionalFormatting sqref="D76">
    <cfRule type="expression" dxfId="14" priority="15" stopIfTrue="1">
      <formula>C74&lt;&gt;""</formula>
    </cfRule>
  </conditionalFormatting>
  <conditionalFormatting sqref="E76">
    <cfRule type="expression" dxfId="13" priority="14" stopIfTrue="1">
      <formula>C74&lt;&gt;""</formula>
    </cfRule>
  </conditionalFormatting>
  <conditionalFormatting sqref="E75">
    <cfRule type="expression" dxfId="12" priority="13" stopIfTrue="1">
      <formula>C74&lt;&gt;""</formula>
    </cfRule>
  </conditionalFormatting>
  <conditionalFormatting sqref="D74:E74">
    <cfRule type="expression" dxfId="11" priority="12" stopIfTrue="1">
      <formula>C74&lt;&gt;""</formula>
    </cfRule>
  </conditionalFormatting>
  <conditionalFormatting sqref="C78">
    <cfRule type="expression" dxfId="10" priority="11" stopIfTrue="1">
      <formula>C78&lt;&gt;""</formula>
    </cfRule>
  </conditionalFormatting>
  <conditionalFormatting sqref="D80">
    <cfRule type="expression" dxfId="9" priority="10" stopIfTrue="1">
      <formula>C78&lt;&gt;""</formula>
    </cfRule>
  </conditionalFormatting>
  <conditionalFormatting sqref="E80">
    <cfRule type="expression" dxfId="8" priority="9" stopIfTrue="1">
      <formula>C78&lt;&gt;""</formula>
    </cfRule>
  </conditionalFormatting>
  <conditionalFormatting sqref="E79">
    <cfRule type="expression" dxfId="7" priority="8" stopIfTrue="1">
      <formula>C78&lt;&gt;""</formula>
    </cfRule>
  </conditionalFormatting>
  <conditionalFormatting sqref="D78:E78">
    <cfRule type="expression" dxfId="6" priority="7" stopIfTrue="1">
      <formula>C78&lt;&gt;""</formula>
    </cfRule>
  </conditionalFormatting>
  <conditionalFormatting sqref="C80 C76 C72 C68 C64 C60 C56 C52 C48 C44 C40 C36 C32 C28 C24">
    <cfRule type="expression" dxfId="5" priority="6" stopIfTrue="1">
      <formula>C22&lt;&gt;""</formula>
    </cfRule>
  </conditionalFormatting>
  <conditionalFormatting sqref="H16">
    <cfRule type="expression" dxfId="4" priority="5" stopIfTrue="1">
      <formula>H14&lt;&gt;""</formula>
    </cfRule>
  </conditionalFormatting>
  <conditionalFormatting sqref="I80 I76 I72 I68 I64 I60 I56 I52 I48 I44 I40 I36 I32 I28 I24 I20">
    <cfRule type="expression" dxfId="3" priority="4" stopIfTrue="1">
      <formula>H18&lt;&gt;""</formula>
    </cfRule>
  </conditionalFormatting>
  <conditionalFormatting sqref="J80 J76 J72 J68 J64 J60 J56 J52 J48 J44 J40 J36 J32 J28 J24 J20">
    <cfRule type="expression" dxfId="2" priority="3" stopIfTrue="1">
      <formula>H18&lt;&gt;""</formula>
    </cfRule>
  </conditionalFormatting>
  <conditionalFormatting sqref="J79 J75 J71 J67 J63 J59 J55 J51 J47 J43 J39 J35 J31 J27 J23 J19">
    <cfRule type="expression" dxfId="1" priority="2" stopIfTrue="1">
      <formula>H18&lt;&gt;""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9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予選ヒート-グリッド表</vt:lpstr>
      <vt:lpstr>'予選ヒート-グリッド表'!Print_Area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2022-07-17T00:29:58Z</dcterms:created>
  <dcterms:modified xsi:type="dcterms:W3CDTF">2022-07-17T00:30:49Z</dcterms:modified>
</cp:coreProperties>
</file>