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1Gr-グリッド表" sheetId="1" r:id="rId1"/>
  </sheets>
  <externalReferences>
    <externalReference r:id="rId2"/>
    <externalReference r:id="rId3"/>
  </externalReferences>
  <definedNames>
    <definedName name="_xlnm.Print_Area" localSheetId="0">'予選ヒート1Gr-グリッド表'!$A$1:$L$97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B18" i="1"/>
  <c r="F18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G18" i="1" l="1"/>
  <c r="C18" i="1"/>
  <c r="F19" i="1"/>
  <c r="C19" i="1"/>
  <c r="D18" i="1"/>
  <c r="C20" i="1"/>
  <c r="K19" i="1" l="1"/>
  <c r="K18" i="1"/>
  <c r="B22" i="1"/>
  <c r="H19" i="1"/>
  <c r="I18" i="1"/>
  <c r="H20" i="1"/>
  <c r="H18" i="1"/>
  <c r="F23" i="1" l="1"/>
  <c r="C22" i="1"/>
  <c r="C24" i="1"/>
  <c r="C23" i="1"/>
  <c r="G22" i="1"/>
  <c r="F22" i="1"/>
  <c r="D22" i="1"/>
  <c r="H24" i="1" l="1"/>
  <c r="H22" i="1"/>
  <c r="B26" i="1"/>
  <c r="I22" i="1"/>
  <c r="K23" i="1"/>
  <c r="K22" i="1"/>
  <c r="H23" i="1"/>
  <c r="F26" i="1" l="1"/>
  <c r="D26" i="1"/>
  <c r="C27" i="1"/>
  <c r="G26" i="1"/>
  <c r="F27" i="1"/>
  <c r="C26" i="1"/>
  <c r="C28" i="1"/>
  <c r="K27" i="1" l="1"/>
  <c r="K26" i="1"/>
  <c r="B30" i="1"/>
  <c r="H27" i="1"/>
  <c r="I26" i="1"/>
  <c r="H28" i="1"/>
  <c r="H26" i="1"/>
  <c r="F31" i="1" l="1"/>
  <c r="C30" i="1"/>
  <c r="D30" i="1"/>
  <c r="C32" i="1"/>
  <c r="C31" i="1"/>
  <c r="G30" i="1"/>
  <c r="F30" i="1"/>
  <c r="H32" i="1" l="1"/>
  <c r="H30" i="1"/>
  <c r="B34" i="1"/>
  <c r="I30" i="1"/>
  <c r="K31" i="1"/>
  <c r="K30" i="1"/>
  <c r="H31" i="1"/>
  <c r="F34" i="1" l="1"/>
  <c r="C36" i="1"/>
  <c r="D34" i="1"/>
  <c r="C35" i="1"/>
  <c r="F35" i="1"/>
  <c r="C34" i="1"/>
  <c r="G34" i="1"/>
  <c r="K35" i="1" l="1"/>
  <c r="K34" i="1"/>
  <c r="B38" i="1"/>
  <c r="H35" i="1"/>
  <c r="I34" i="1"/>
  <c r="H36" i="1"/>
  <c r="H34" i="1"/>
  <c r="F39" i="1" l="1"/>
  <c r="C38" i="1"/>
  <c r="C40" i="1"/>
  <c r="C39" i="1"/>
  <c r="G38" i="1"/>
  <c r="D38" i="1"/>
  <c r="F38" i="1"/>
  <c r="H40" i="1" l="1"/>
  <c r="H38" i="1"/>
  <c r="H39" i="1"/>
  <c r="B42" i="1"/>
  <c r="K39" i="1"/>
  <c r="K38" i="1"/>
  <c r="I38" i="1"/>
  <c r="F42" i="1" l="1"/>
  <c r="C44" i="1"/>
  <c r="D42" i="1"/>
  <c r="C43" i="1"/>
  <c r="F43" i="1"/>
  <c r="C42" i="1"/>
  <c r="G42" i="1"/>
  <c r="K43" i="1" l="1"/>
  <c r="K42" i="1"/>
  <c r="B46" i="1"/>
  <c r="H43" i="1"/>
  <c r="I42" i="1"/>
  <c r="H44" i="1"/>
  <c r="H42" i="1"/>
  <c r="F47" i="1" l="1"/>
  <c r="C46" i="1"/>
  <c r="C48" i="1"/>
  <c r="C47" i="1"/>
  <c r="G46" i="1"/>
  <c r="F46" i="1"/>
  <c r="D46" i="1"/>
  <c r="H48" i="1" l="1"/>
  <c r="H46" i="1"/>
  <c r="H47" i="1"/>
  <c r="I46" i="1"/>
  <c r="K47" i="1"/>
  <c r="K46" i="1"/>
  <c r="B50" i="1"/>
  <c r="F50" i="1" l="1"/>
  <c r="C51" i="1"/>
  <c r="D50" i="1"/>
  <c r="G50" i="1"/>
  <c r="F51" i="1"/>
  <c r="C50" i="1"/>
  <c r="C52" i="1"/>
  <c r="K51" i="1" l="1"/>
  <c r="K50" i="1"/>
  <c r="B54" i="1"/>
  <c r="H51" i="1"/>
  <c r="I50" i="1"/>
  <c r="H52" i="1"/>
  <c r="H50" i="1"/>
  <c r="F55" i="1" l="1"/>
  <c r="C54" i="1"/>
  <c r="C56" i="1"/>
  <c r="C55" i="1"/>
  <c r="G54" i="1"/>
  <c r="D54" i="1"/>
  <c r="F54" i="1"/>
  <c r="H56" i="1" l="1"/>
  <c r="H54" i="1"/>
  <c r="H55" i="1"/>
  <c r="B58" i="1"/>
  <c r="K55" i="1"/>
  <c r="K54" i="1"/>
  <c r="I54" i="1"/>
  <c r="C60" i="1" l="1"/>
  <c r="C59" i="1"/>
  <c r="G58" i="1"/>
  <c r="F59" i="1"/>
  <c r="D58" i="1"/>
  <c r="C58" i="1"/>
  <c r="K59" i="1" l="1"/>
  <c r="K58" i="1"/>
  <c r="H60" i="1"/>
  <c r="B62" i="1"/>
  <c r="H59" i="1"/>
  <c r="I58" i="1"/>
  <c r="H58" i="1"/>
  <c r="D62" i="1" l="1"/>
  <c r="F62" i="1"/>
  <c r="F63" i="1"/>
  <c r="C62" i="1"/>
  <c r="C64" i="1"/>
  <c r="C63" i="1"/>
  <c r="G62" i="1"/>
  <c r="B66" i="1" l="1"/>
  <c r="H63" i="1"/>
  <c r="I62" i="1"/>
  <c r="H64" i="1"/>
  <c r="H62" i="1"/>
  <c r="K63" i="1"/>
  <c r="K62" i="1"/>
  <c r="C68" i="1" l="1"/>
  <c r="C67" i="1"/>
  <c r="G66" i="1"/>
  <c r="C66" i="1"/>
  <c r="F66" i="1"/>
  <c r="F67" i="1"/>
  <c r="D66" i="1"/>
  <c r="H68" i="1" l="1"/>
  <c r="K67" i="1"/>
  <c r="K66" i="1"/>
  <c r="B70" i="1"/>
  <c r="H67" i="1"/>
  <c r="I66" i="1"/>
  <c r="H66" i="1"/>
  <c r="D70" i="1" l="1"/>
  <c r="F71" i="1"/>
  <c r="C70" i="1"/>
  <c r="C72" i="1"/>
  <c r="C71" i="1"/>
  <c r="G70" i="1"/>
  <c r="F70" i="1"/>
  <c r="B74" i="1" l="1"/>
  <c r="H71" i="1"/>
  <c r="I70" i="1"/>
  <c r="H72" i="1"/>
  <c r="H70" i="1"/>
  <c r="K70" i="1"/>
  <c r="K71" i="1"/>
  <c r="C76" i="1" l="1"/>
  <c r="C75" i="1"/>
  <c r="G74" i="1"/>
  <c r="F74" i="1"/>
  <c r="F75" i="1"/>
  <c r="D74" i="1"/>
  <c r="C74" i="1"/>
  <c r="H76" i="1" l="1"/>
  <c r="K75" i="1"/>
  <c r="K74" i="1"/>
  <c r="B78" i="1"/>
  <c r="H75" i="1"/>
  <c r="I74" i="1"/>
  <c r="H74" i="1"/>
  <c r="D78" i="1" l="1"/>
  <c r="F79" i="1"/>
  <c r="C78" i="1"/>
  <c r="C80" i="1"/>
  <c r="C79" i="1"/>
  <c r="G78" i="1"/>
  <c r="F78" i="1"/>
  <c r="H79" i="1" l="1"/>
  <c r="I78" i="1"/>
  <c r="H80" i="1"/>
  <c r="H78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<sst xmlns="http://schemas.openxmlformats.org/spreadsheetml/2006/main" count="4" uniqueCount="4">
  <si>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</si>
  <si>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国際南コース 1.264Km</t>
  </si>
  <si>
    <t>１ Ｇｒ.予選ヒート グリッド表</t>
    <rPh sb="15" eb="16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</si>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</sst>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84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180975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9</xdr:col>
      <xdr:colOff>581025</xdr:colOff>
      <xdr:row>97</xdr:row>
      <xdr:rowOff>5687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YAMAHA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公式予選（TT）AGr-結果表（印刷） (2)"/>
      <sheetName val="JAF提出用（AGr予選）"/>
      <sheetName val="公式予選（TT）BGr-結果表（貼付）"/>
      <sheetName val="公式予選（TT）BGr-結果表（貼付） (2)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YAMAHA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コメント</v>
          </cell>
          <cell r="N1" t="str">
            <v>ポンダー#</v>
          </cell>
          <cell r="O1" t="str">
            <v>ベスト平均時速</v>
          </cell>
          <cell r="P1" t="str">
            <v>2nd Best</v>
          </cell>
          <cell r="Q1" t="str">
            <v>Laps</v>
          </cell>
          <cell r="R1" t="str">
            <v>Total Time</v>
          </cell>
          <cell r="S1" t="str">
            <v>S1</v>
          </cell>
          <cell r="T1" t="str">
            <v>S2</v>
          </cell>
          <cell r="U1" t="str">
            <v>グリッドコメント</v>
          </cell>
          <cell r="V1" t="str">
            <v>会員番号</v>
          </cell>
        </row>
        <row r="2">
          <cell r="A2">
            <v>1</v>
          </cell>
          <cell r="B2">
            <v>50</v>
          </cell>
          <cell r="C2" t="str">
            <v>伊藤 聖七</v>
          </cell>
          <cell r="D2">
            <v>6.9744212962962978E-4</v>
          </cell>
          <cell r="E2">
            <v>6</v>
          </cell>
          <cell r="F2" t="str">
            <v>YAMAHA SS</v>
          </cell>
          <cell r="I2">
            <v>0</v>
          </cell>
          <cell r="J2" t="str">
            <v>Ash</v>
          </cell>
          <cell r="K2" t="str">
            <v>KOSMIC/YAMAHA</v>
          </cell>
          <cell r="L2" t="str">
            <v>BS</v>
          </cell>
          <cell r="N2">
            <v>6045410</v>
          </cell>
          <cell r="O2">
            <v>75.513999999999996</v>
          </cell>
          <cell r="P2">
            <v>7.0060185185185188E-4</v>
          </cell>
          <cell r="Q2">
            <v>6</v>
          </cell>
          <cell r="R2">
            <v>4.0118402777777782E-3</v>
          </cell>
          <cell r="S2">
            <v>30.672999999999998</v>
          </cell>
          <cell r="T2">
            <v>29.585999999999999</v>
          </cell>
          <cell r="V2" t="str">
            <v>D2a0c9e8c</v>
          </cell>
        </row>
        <row r="3">
          <cell r="A3">
            <v>2</v>
          </cell>
          <cell r="B3">
            <v>85</v>
          </cell>
          <cell r="C3" t="str">
            <v>西山 魁</v>
          </cell>
          <cell r="D3">
            <v>7.008680555555556E-4</v>
          </cell>
          <cell r="E3">
            <v>6</v>
          </cell>
          <cell r="F3" t="str">
            <v>YAMAHA SS</v>
          </cell>
          <cell r="G3">
            <v>0.29599999999999999</v>
          </cell>
          <cell r="H3">
            <v>0.29599999999999999</v>
          </cell>
          <cell r="I3">
            <v>0</v>
          </cell>
          <cell r="J3" t="str">
            <v>team Farina</v>
          </cell>
          <cell r="K3" t="str">
            <v>TONY KART/YAMAHA</v>
          </cell>
          <cell r="L3" t="str">
            <v>BS</v>
          </cell>
          <cell r="N3">
            <v>653</v>
          </cell>
          <cell r="O3">
            <v>75.144999999999996</v>
          </cell>
          <cell r="P3">
            <v>7.0128472222222217E-4</v>
          </cell>
          <cell r="Q3">
            <v>6</v>
          </cell>
          <cell r="R3">
            <v>3.9484490740740738E-3</v>
          </cell>
          <cell r="S3">
            <v>30.678000000000001</v>
          </cell>
          <cell r="T3">
            <v>29.876999999999999</v>
          </cell>
          <cell r="V3" t="str">
            <v>D3c81fca9</v>
          </cell>
        </row>
        <row r="4">
          <cell r="A4">
            <v>3</v>
          </cell>
          <cell r="B4">
            <v>19</v>
          </cell>
          <cell r="C4" t="str">
            <v>鈴木 恵武</v>
          </cell>
          <cell r="D4">
            <v>7.0263888888888893E-4</v>
          </cell>
          <cell r="E4">
            <v>6</v>
          </cell>
          <cell r="F4" t="str">
            <v>YAMAHA SS</v>
          </cell>
          <cell r="G4">
            <v>0.44900000000000001</v>
          </cell>
          <cell r="H4">
            <v>0.153</v>
          </cell>
          <cell r="I4">
            <v>0</v>
          </cell>
          <cell r="J4" t="str">
            <v>増田ｽﾋﾟｰﾄﾞ with APEX</v>
          </cell>
          <cell r="K4" t="str">
            <v>KOSMIC/YAMAHA</v>
          </cell>
          <cell r="L4" t="str">
            <v>BS</v>
          </cell>
          <cell r="N4">
            <v>635</v>
          </cell>
          <cell r="O4">
            <v>74.956000000000003</v>
          </cell>
          <cell r="P4">
            <v>7.0366898148148144E-4</v>
          </cell>
          <cell r="Q4">
            <v>6</v>
          </cell>
          <cell r="R4">
            <v>3.8578472222222221E-3</v>
          </cell>
          <cell r="S4">
            <v>30.765000000000001</v>
          </cell>
          <cell r="T4">
            <v>29.943000000000001</v>
          </cell>
          <cell r="V4" t="str">
            <v>Defea1b3a</v>
          </cell>
        </row>
        <row r="5">
          <cell r="A5">
            <v>4</v>
          </cell>
          <cell r="B5">
            <v>56</v>
          </cell>
          <cell r="C5" t="str">
            <v>角 陽向</v>
          </cell>
          <cell r="D5">
            <v>7.0274305555555552E-4</v>
          </cell>
          <cell r="E5">
            <v>6</v>
          </cell>
          <cell r="F5" t="str">
            <v>YAMAHA SS</v>
          </cell>
          <cell r="G5">
            <v>0.45800000000000002</v>
          </cell>
          <cell r="H5">
            <v>8.9999999999999993E-3</v>
          </cell>
          <cell r="I5">
            <v>0</v>
          </cell>
          <cell r="J5" t="str">
            <v>FLAX motor sports</v>
          </cell>
          <cell r="K5" t="str">
            <v>DR Kart/YAMAHA</v>
          </cell>
          <cell r="L5" t="str">
            <v>BS</v>
          </cell>
          <cell r="N5">
            <v>3377276</v>
          </cell>
          <cell r="O5">
            <v>74.944000000000003</v>
          </cell>
          <cell r="P5">
            <v>7.0443287037037046E-4</v>
          </cell>
          <cell r="Q5">
            <v>6</v>
          </cell>
          <cell r="R5">
            <v>4.1362152777777777E-3</v>
          </cell>
          <cell r="V5" t="str">
            <v>Daac7ee2e</v>
          </cell>
        </row>
        <row r="6">
          <cell r="A6">
            <v>5</v>
          </cell>
          <cell r="B6">
            <v>16</v>
          </cell>
          <cell r="C6" t="str">
            <v>高村 宏弥</v>
          </cell>
          <cell r="D6">
            <v>7.0344907407407411E-4</v>
          </cell>
          <cell r="E6">
            <v>3</v>
          </cell>
          <cell r="F6" t="str">
            <v>YAMAHA SS</v>
          </cell>
          <cell r="G6">
            <v>0.51900000000000002</v>
          </cell>
          <cell r="H6">
            <v>6.0999999999999999E-2</v>
          </cell>
          <cell r="I6">
            <v>0</v>
          </cell>
          <cell r="J6" t="str">
            <v>Higuchi Racing Team</v>
          </cell>
          <cell r="K6" t="str">
            <v>SWF/YAMAHA</v>
          </cell>
          <cell r="L6" t="str">
            <v>BS</v>
          </cell>
          <cell r="N6">
            <v>634</v>
          </cell>
          <cell r="O6">
            <v>74.869</v>
          </cell>
          <cell r="P6">
            <v>7.0408564814814813E-4</v>
          </cell>
          <cell r="Q6">
            <v>6</v>
          </cell>
          <cell r="R6">
            <v>3.9925231481481487E-3</v>
          </cell>
          <cell r="S6">
            <v>30.699000000000002</v>
          </cell>
          <cell r="T6">
            <v>30.504999999999999</v>
          </cell>
          <cell r="V6" t="str">
            <v>D3628cbd0</v>
          </cell>
        </row>
        <row r="7">
          <cell r="A7">
            <v>6</v>
          </cell>
          <cell r="B7">
            <v>24</v>
          </cell>
          <cell r="C7" t="str">
            <v>田邊 琉揮</v>
          </cell>
          <cell r="D7">
            <v>7.0368055555555559E-4</v>
          </cell>
          <cell r="E7">
            <v>6</v>
          </cell>
          <cell r="F7" t="str">
            <v>YAMAHA SS</v>
          </cell>
          <cell r="G7">
            <v>0.53900000000000003</v>
          </cell>
          <cell r="H7">
            <v>0.02</v>
          </cell>
          <cell r="I7">
            <v>0</v>
          </cell>
          <cell r="J7" t="str">
            <v>TAKAGI PLANNING</v>
          </cell>
          <cell r="K7" t="str">
            <v>EXPRIT/YAMAHA</v>
          </cell>
          <cell r="L7" t="str">
            <v>BS</v>
          </cell>
          <cell r="N7">
            <v>8285120</v>
          </cell>
          <cell r="O7">
            <v>74.844999999999999</v>
          </cell>
          <cell r="P7">
            <v>7.0503472222222224E-4</v>
          </cell>
          <cell r="Q7">
            <v>6</v>
          </cell>
          <cell r="R7">
            <v>4.0449189814814818E-3</v>
          </cell>
          <cell r="S7">
            <v>30.803999999999998</v>
          </cell>
          <cell r="T7">
            <v>29.994</v>
          </cell>
          <cell r="V7" t="str">
            <v>D94caded6</v>
          </cell>
        </row>
        <row r="8">
          <cell r="A8">
            <v>7</v>
          </cell>
          <cell r="B8">
            <v>53</v>
          </cell>
          <cell r="C8" t="str">
            <v>坂上 真海</v>
          </cell>
          <cell r="D8">
            <v>7.0385416666666654E-4</v>
          </cell>
          <cell r="E8">
            <v>6</v>
          </cell>
          <cell r="F8" t="str">
            <v>YAMAHA SS</v>
          </cell>
          <cell r="G8">
            <v>0.55400000000000005</v>
          </cell>
          <cell r="H8">
            <v>1.4999999999999999E-2</v>
          </cell>
          <cell r="I8">
            <v>0</v>
          </cell>
          <cell r="J8" t="str">
            <v>KR Factory</v>
          </cell>
          <cell r="K8" t="str">
            <v>EXPRIT/YAMAHA</v>
          </cell>
          <cell r="L8" t="str">
            <v>BS</v>
          </cell>
          <cell r="N8">
            <v>646</v>
          </cell>
          <cell r="O8">
            <v>74.825999999999993</v>
          </cell>
          <cell r="P8">
            <v>7.0543981481481488E-4</v>
          </cell>
          <cell r="Q8">
            <v>6</v>
          </cell>
          <cell r="R8">
            <v>3.8894791666666665E-3</v>
          </cell>
          <cell r="S8">
            <v>30.622</v>
          </cell>
          <cell r="T8">
            <v>30.190999999999999</v>
          </cell>
          <cell r="V8" t="str">
            <v>De2798e82</v>
          </cell>
        </row>
        <row r="9">
          <cell r="A9">
            <v>8</v>
          </cell>
          <cell r="B9">
            <v>7</v>
          </cell>
          <cell r="C9" t="str">
            <v>大島 良介</v>
          </cell>
          <cell r="D9">
            <v>7.0406249999999994E-4</v>
          </cell>
          <cell r="E9">
            <v>6</v>
          </cell>
          <cell r="F9" t="str">
            <v>YAMAHA SS</v>
          </cell>
          <cell r="G9">
            <v>0.57199999999999995</v>
          </cell>
          <cell r="H9">
            <v>1.7999999999999999E-2</v>
          </cell>
          <cell r="I9">
            <v>0</v>
          </cell>
          <cell r="J9" t="str">
            <v>RS-1</v>
          </cell>
          <cell r="K9" t="str">
            <v>ﾄﾆｰ/YAMAHA</v>
          </cell>
          <cell r="L9" t="str">
            <v>BS</v>
          </cell>
          <cell r="N9">
            <v>629</v>
          </cell>
          <cell r="O9">
            <v>74.804000000000002</v>
          </cell>
          <cell r="P9">
            <v>7.0519675925925925E-4</v>
          </cell>
          <cell r="Q9">
            <v>6</v>
          </cell>
          <cell r="R9">
            <v>3.9778124999999996E-3</v>
          </cell>
          <cell r="S9">
            <v>30.719000000000001</v>
          </cell>
          <cell r="T9">
            <v>30.111999999999998</v>
          </cell>
          <cell r="V9" t="str">
            <v>D5beccc1c</v>
          </cell>
        </row>
        <row r="10">
          <cell r="A10">
            <v>9</v>
          </cell>
          <cell r="B10">
            <v>82</v>
          </cell>
          <cell r="C10" t="str">
            <v>酒井 翔太</v>
          </cell>
          <cell r="D10">
            <v>7.0611111111111102E-4</v>
          </cell>
          <cell r="E10">
            <v>6</v>
          </cell>
          <cell r="F10" t="str">
            <v>YAMAHA SS</v>
          </cell>
          <cell r="G10">
            <v>0.749</v>
          </cell>
          <cell r="H10">
            <v>0.17699999999999999</v>
          </cell>
          <cell r="I10">
            <v>0</v>
          </cell>
          <cell r="J10" t="str">
            <v>FIRST GARAGE BEMAX</v>
          </cell>
          <cell r="K10" t="str">
            <v>TONYKART/YAMAHA</v>
          </cell>
          <cell r="L10" t="str">
            <v>BS</v>
          </cell>
          <cell r="N10">
            <v>651</v>
          </cell>
          <cell r="O10">
            <v>74.587000000000003</v>
          </cell>
          <cell r="P10">
            <v>7.0924768518518515E-4</v>
          </cell>
          <cell r="Q10">
            <v>6</v>
          </cell>
          <cell r="R10">
            <v>4.1156944444444444E-3</v>
          </cell>
          <cell r="S10">
            <v>30.69</v>
          </cell>
          <cell r="T10">
            <v>30.318000000000001</v>
          </cell>
          <cell r="V10" t="str">
            <v>Dfb99b6c5</v>
          </cell>
        </row>
        <row r="11">
          <cell r="A11">
            <v>10</v>
          </cell>
          <cell r="B11">
            <v>22</v>
          </cell>
          <cell r="C11" t="str">
            <v>伊藤 稜真</v>
          </cell>
          <cell r="D11">
            <v>7.0758101851851852E-4</v>
          </cell>
          <cell r="E11">
            <v>6</v>
          </cell>
          <cell r="F11" t="str">
            <v>YAMAHA SS</v>
          </cell>
          <cell r="G11">
            <v>0.876</v>
          </cell>
          <cell r="H11">
            <v>0.127</v>
          </cell>
          <cell r="I11">
            <v>0</v>
          </cell>
          <cell r="J11" t="str">
            <v>HIGUCHI RacingTeam</v>
          </cell>
          <cell r="K11" t="str">
            <v>SWF/YAMAHA</v>
          </cell>
          <cell r="L11" t="str">
            <v>BS</v>
          </cell>
          <cell r="N11">
            <v>9710696</v>
          </cell>
          <cell r="O11">
            <v>74.432000000000002</v>
          </cell>
          <cell r="P11">
            <v>7.1221064814814812E-4</v>
          </cell>
          <cell r="Q11">
            <v>6</v>
          </cell>
          <cell r="R11">
            <v>3.8540509259259261E-3</v>
          </cell>
          <cell r="S11">
            <v>30.977</v>
          </cell>
          <cell r="T11">
            <v>30.158000000000001</v>
          </cell>
          <cell r="V11" t="str">
            <v>D14015501</v>
          </cell>
        </row>
        <row r="12">
          <cell r="A12">
            <v>11</v>
          </cell>
          <cell r="B12">
            <v>48</v>
          </cell>
          <cell r="C12" t="str">
            <v>渡辺 都羽沙</v>
          </cell>
          <cell r="D12">
            <v>7.0856481481481476E-4</v>
          </cell>
          <cell r="E12">
            <v>6</v>
          </cell>
          <cell r="F12" t="str">
            <v>YAMAHA SS</v>
          </cell>
          <cell r="G12">
            <v>0.96099999999999997</v>
          </cell>
          <cell r="H12">
            <v>8.5000000000000006E-2</v>
          </cell>
          <cell r="I12">
            <v>0</v>
          </cell>
          <cell r="J12" t="str">
            <v>TEAM HIRANO</v>
          </cell>
          <cell r="K12" t="str">
            <v>birel/YAMAHA</v>
          </cell>
          <cell r="L12" t="str">
            <v>BS</v>
          </cell>
          <cell r="N12">
            <v>643</v>
          </cell>
          <cell r="O12">
            <v>74.328999999999994</v>
          </cell>
          <cell r="P12">
            <v>7.0920138888888888E-4</v>
          </cell>
          <cell r="Q12">
            <v>6</v>
          </cell>
          <cell r="R12">
            <v>4.0219791666666668E-3</v>
          </cell>
          <cell r="S12">
            <v>31.09</v>
          </cell>
          <cell r="T12">
            <v>30.13</v>
          </cell>
          <cell r="V12" t="str">
            <v>Ddff55098</v>
          </cell>
        </row>
        <row r="13">
          <cell r="A13">
            <v>12</v>
          </cell>
          <cell r="B13">
            <v>34</v>
          </cell>
          <cell r="C13" t="str">
            <v>岡澤 圭吾</v>
          </cell>
          <cell r="D13">
            <v>7.0914351851851856E-4</v>
          </cell>
          <cell r="E13">
            <v>2</v>
          </cell>
          <cell r="F13" t="str">
            <v>YAMAHA SS</v>
          </cell>
          <cell r="G13">
            <v>1.0109999999999999</v>
          </cell>
          <cell r="H13">
            <v>0.05</v>
          </cell>
          <cell r="I13">
            <v>0</v>
          </cell>
          <cell r="J13" t="str">
            <v>HRT with ｶﾛｰﾗ新茨城CSI Racing</v>
          </cell>
          <cell r="K13" t="str">
            <v>KOSMIC/YAMAHA</v>
          </cell>
          <cell r="L13" t="str">
            <v>BS</v>
          </cell>
          <cell r="N13">
            <v>7806499</v>
          </cell>
          <cell r="O13">
            <v>74.268000000000001</v>
          </cell>
          <cell r="Q13">
            <v>2</v>
          </cell>
          <cell r="R13">
            <v>1.288414351851852E-3</v>
          </cell>
          <cell r="S13">
            <v>30.846</v>
          </cell>
          <cell r="T13">
            <v>30.423999999999999</v>
          </cell>
          <cell r="V13" t="str">
            <v>D7fe96346</v>
          </cell>
        </row>
        <row r="14">
          <cell r="A14">
            <v>13</v>
          </cell>
          <cell r="B14">
            <v>10</v>
          </cell>
          <cell r="C14" t="str">
            <v>上田 凌成</v>
          </cell>
          <cell r="D14">
            <v>7.0938657407407409E-4</v>
          </cell>
          <cell r="E14">
            <v>5</v>
          </cell>
          <cell r="F14" t="str">
            <v>YAMAHA SS</v>
          </cell>
          <cell r="G14">
            <v>1.032</v>
          </cell>
          <cell r="H14">
            <v>2.1000000000000001E-2</v>
          </cell>
          <cell r="I14">
            <v>0</v>
          </cell>
          <cell r="J14" t="str">
            <v>Phoenix</v>
          </cell>
          <cell r="K14" t="str">
            <v>ｺｽﾐｯｸ/YAMAHA</v>
          </cell>
          <cell r="L14" t="str">
            <v>BS</v>
          </cell>
          <cell r="N14">
            <v>6489592</v>
          </cell>
          <cell r="O14">
            <v>74.242999999999995</v>
          </cell>
          <cell r="P14">
            <v>7.0990740740740736E-4</v>
          </cell>
          <cell r="Q14">
            <v>6</v>
          </cell>
          <cell r="R14">
            <v>3.903483796296296E-3</v>
          </cell>
          <cell r="S14">
            <v>30.965</v>
          </cell>
          <cell r="T14">
            <v>30.370999999999999</v>
          </cell>
          <cell r="V14" t="str">
            <v>Db6e3cd3b</v>
          </cell>
        </row>
        <row r="15">
          <cell r="A15">
            <v>14</v>
          </cell>
          <cell r="B15">
            <v>93</v>
          </cell>
          <cell r="C15" t="str">
            <v>吉井 亮仁</v>
          </cell>
          <cell r="D15">
            <v>7.1311342592592596E-4</v>
          </cell>
          <cell r="E15">
            <v>6</v>
          </cell>
          <cell r="F15" t="str">
            <v>YAMAHA SS</v>
          </cell>
          <cell r="G15">
            <v>1.3540000000000001</v>
          </cell>
          <cell r="H15">
            <v>0.32200000000000001</v>
          </cell>
          <cell r="I15">
            <v>0</v>
          </cell>
          <cell r="J15" t="str">
            <v>ONE POINT</v>
          </cell>
          <cell r="K15" t="str">
            <v>ﾄﾆｰｶｰﾄ/YAMAHA</v>
          </cell>
          <cell r="L15" t="str">
            <v>BS</v>
          </cell>
          <cell r="N15">
            <v>655</v>
          </cell>
          <cell r="O15">
            <v>73.855000000000004</v>
          </cell>
          <cell r="P15">
            <v>7.1541666666666672E-4</v>
          </cell>
          <cell r="Q15">
            <v>6</v>
          </cell>
          <cell r="R15">
            <v>4.1093981481481476E-3</v>
          </cell>
          <cell r="S15">
            <v>31.294</v>
          </cell>
          <cell r="T15">
            <v>30.318999999999999</v>
          </cell>
          <cell r="V15" t="str">
            <v>D576932d1</v>
          </cell>
        </row>
        <row r="16">
          <cell r="A16">
            <v>15</v>
          </cell>
          <cell r="B16">
            <v>14</v>
          </cell>
          <cell r="C16" t="str">
            <v>藤原 和生</v>
          </cell>
          <cell r="D16">
            <v>7.1403935185185199E-4</v>
          </cell>
          <cell r="E16">
            <v>6</v>
          </cell>
          <cell r="F16" t="str">
            <v>YAMAHA SS</v>
          </cell>
          <cell r="G16">
            <v>1.4339999999999999</v>
          </cell>
          <cell r="H16">
            <v>0.08</v>
          </cell>
          <cell r="I16">
            <v>0</v>
          </cell>
          <cell r="J16" t="str">
            <v>Team MsEnrgy</v>
          </cell>
          <cell r="K16" t="str">
            <v>birelART/YAMAHA</v>
          </cell>
          <cell r="L16" t="str">
            <v>BS</v>
          </cell>
          <cell r="N16">
            <v>633</v>
          </cell>
          <cell r="O16">
            <v>73.759</v>
          </cell>
          <cell r="P16">
            <v>7.1443287037037037E-4</v>
          </cell>
          <cell r="Q16">
            <v>6</v>
          </cell>
          <cell r="R16">
            <v>3.9395138888888891E-3</v>
          </cell>
          <cell r="S16">
            <v>31.155999999999999</v>
          </cell>
          <cell r="T16">
            <v>30.536999999999999</v>
          </cell>
          <cell r="V16" t="str">
            <v>Db98e933e</v>
          </cell>
        </row>
        <row r="17">
          <cell r="A17">
            <v>16</v>
          </cell>
          <cell r="B17">
            <v>58</v>
          </cell>
          <cell r="C17" t="str">
            <v>植原 愛月</v>
          </cell>
          <cell r="D17">
            <v>7.1409722222222219E-4</v>
          </cell>
          <cell r="E17">
            <v>4</v>
          </cell>
          <cell r="F17" t="str">
            <v>YAMAHA SS</v>
          </cell>
          <cell r="G17">
            <v>1.4390000000000001</v>
          </cell>
          <cell r="H17">
            <v>5.0000000000000001E-3</v>
          </cell>
          <cell r="I17">
            <v>0</v>
          </cell>
          <cell r="J17" t="str">
            <v>Higuchi Racing Team</v>
          </cell>
          <cell r="K17" t="str">
            <v>ﾋﾞﾚﾙ/YAMAHA</v>
          </cell>
          <cell r="L17" t="str">
            <v>BS</v>
          </cell>
          <cell r="N17">
            <v>4323340</v>
          </cell>
          <cell r="O17">
            <v>73.753</v>
          </cell>
          <cell r="P17">
            <v>7.1517361111111098E-4</v>
          </cell>
          <cell r="Q17">
            <v>6</v>
          </cell>
          <cell r="R17">
            <v>3.9440277777777781E-3</v>
          </cell>
          <cell r="S17">
            <v>31.352</v>
          </cell>
          <cell r="T17">
            <v>30.605</v>
          </cell>
          <cell r="V17" t="str">
            <v>D34d6d238</v>
          </cell>
        </row>
        <row r="18">
          <cell r="A18">
            <v>17</v>
          </cell>
          <cell r="B18">
            <v>98</v>
          </cell>
          <cell r="C18" t="str">
            <v>上窪 一輝</v>
          </cell>
          <cell r="D18">
            <v>7.1497685185185195E-4</v>
          </cell>
          <cell r="E18">
            <v>4</v>
          </cell>
          <cell r="F18" t="str">
            <v>YAMAHA SS</v>
          </cell>
          <cell r="G18">
            <v>1.5149999999999999</v>
          </cell>
          <cell r="H18">
            <v>7.5999999999999998E-2</v>
          </cell>
          <cell r="I18">
            <v>0</v>
          </cell>
          <cell r="J18" t="str">
            <v>HIGUCHI Racing Team</v>
          </cell>
          <cell r="K18" t="str">
            <v>EXPRIT/YAMAHA</v>
          </cell>
          <cell r="L18" t="str">
            <v>BS</v>
          </cell>
          <cell r="N18">
            <v>5977474</v>
          </cell>
          <cell r="O18">
            <v>73.662000000000006</v>
          </cell>
          <cell r="P18">
            <v>7.1719907407407409E-4</v>
          </cell>
          <cell r="Q18">
            <v>6</v>
          </cell>
          <cell r="R18">
            <v>3.9085300925925928E-3</v>
          </cell>
          <cell r="S18">
            <v>31.48</v>
          </cell>
          <cell r="T18">
            <v>30.588999999999999</v>
          </cell>
          <cell r="V18" t="str">
            <v>D81c69156</v>
          </cell>
        </row>
        <row r="19">
          <cell r="A19">
            <v>18</v>
          </cell>
          <cell r="B19">
            <v>41</v>
          </cell>
          <cell r="C19" t="str">
            <v>春日 龍之介</v>
          </cell>
          <cell r="D19">
            <v>7.150694444444445E-4</v>
          </cell>
          <cell r="E19">
            <v>6</v>
          </cell>
          <cell r="F19" t="str">
            <v>YAMAHA SS</v>
          </cell>
          <cell r="G19">
            <v>1.5229999999999999</v>
          </cell>
          <cell r="H19">
            <v>8.0000000000000002E-3</v>
          </cell>
          <cell r="I19">
            <v>0</v>
          </cell>
          <cell r="J19" t="str">
            <v>SPS川口</v>
          </cell>
          <cell r="K19" t="str">
            <v>XENON/YAMAHA</v>
          </cell>
          <cell r="L19" t="str">
            <v>BS</v>
          </cell>
          <cell r="N19">
            <v>640</v>
          </cell>
          <cell r="O19">
            <v>73.653000000000006</v>
          </cell>
          <cell r="P19">
            <v>7.1523148148148151E-4</v>
          </cell>
          <cell r="Q19">
            <v>6</v>
          </cell>
          <cell r="R19">
            <v>3.9615856481481481E-3</v>
          </cell>
          <cell r="S19">
            <v>31.658000000000001</v>
          </cell>
          <cell r="T19">
            <v>30.123999999999999</v>
          </cell>
          <cell r="V19" t="str">
            <v>D86fc38e0</v>
          </cell>
        </row>
        <row r="20">
          <cell r="A20">
            <v>19</v>
          </cell>
          <cell r="B20">
            <v>71</v>
          </cell>
          <cell r="C20" t="str">
            <v>上田 優季</v>
          </cell>
          <cell r="D20">
            <v>7.1530092592592598E-4</v>
          </cell>
          <cell r="E20">
            <v>6</v>
          </cell>
          <cell r="F20" t="str">
            <v>YAMAHA SS</v>
          </cell>
          <cell r="G20">
            <v>1.5429999999999999</v>
          </cell>
          <cell r="H20">
            <v>0.02</v>
          </cell>
          <cell r="I20">
            <v>0</v>
          </cell>
          <cell r="J20" t="str">
            <v>ｶｰﾄｶﾞﾚｰｼﾞｸﾗｯｼｭﾒｲﾄ</v>
          </cell>
          <cell r="K20" t="str">
            <v>CL/YAMAHA</v>
          </cell>
          <cell r="L20" t="str">
            <v>BS</v>
          </cell>
          <cell r="N20">
            <v>649</v>
          </cell>
          <cell r="O20">
            <v>73.629000000000005</v>
          </cell>
          <cell r="P20">
            <v>7.1747685185185185E-4</v>
          </cell>
          <cell r="Q20">
            <v>6</v>
          </cell>
          <cell r="R20">
            <v>3.9571990740740739E-3</v>
          </cell>
          <cell r="S20">
            <v>31.323</v>
          </cell>
          <cell r="T20">
            <v>30.478999999999999</v>
          </cell>
          <cell r="V20" t="str">
            <v>Dabb87438</v>
          </cell>
        </row>
        <row r="21">
          <cell r="A21">
            <v>20</v>
          </cell>
          <cell r="B21">
            <v>72</v>
          </cell>
          <cell r="C21" t="str">
            <v>橋本 佳晟</v>
          </cell>
          <cell r="D21">
            <v>7.1655092592592593E-4</v>
          </cell>
          <cell r="E21">
            <v>6</v>
          </cell>
          <cell r="F21" t="str">
            <v>YAMAHA SS</v>
          </cell>
          <cell r="G21">
            <v>1.651</v>
          </cell>
          <cell r="H21">
            <v>0.108</v>
          </cell>
          <cell r="I21">
            <v>0</v>
          </cell>
          <cell r="J21" t="str">
            <v>KC NAGAHARA</v>
          </cell>
          <cell r="K21" t="str">
            <v>CRG/YAMAHA</v>
          </cell>
          <cell r="L21" t="str">
            <v>BS</v>
          </cell>
          <cell r="N21">
            <v>6840373</v>
          </cell>
          <cell r="O21">
            <v>73.5</v>
          </cell>
          <cell r="P21">
            <v>7.1907407407407413E-4</v>
          </cell>
          <cell r="Q21">
            <v>6</v>
          </cell>
          <cell r="R21">
            <v>3.7972222222222222E-3</v>
          </cell>
          <cell r="S21">
            <v>31.273</v>
          </cell>
          <cell r="T21">
            <v>30.637</v>
          </cell>
          <cell r="V21" t="str">
            <v>D63cd706b</v>
          </cell>
        </row>
        <row r="22">
          <cell r="A22">
            <v>21</v>
          </cell>
          <cell r="B22">
            <v>52</v>
          </cell>
          <cell r="C22" t="str">
            <v>栗原 空</v>
          </cell>
          <cell r="D22">
            <v>7.194907407407407E-4</v>
          </cell>
          <cell r="E22">
            <v>6</v>
          </cell>
          <cell r="F22" t="str">
            <v>YAMAHA SS</v>
          </cell>
          <cell r="G22">
            <v>1.905</v>
          </cell>
          <cell r="H22">
            <v>0.254</v>
          </cell>
          <cell r="I22">
            <v>0</v>
          </cell>
          <cell r="J22" t="str">
            <v>SUPER CREW'S</v>
          </cell>
          <cell r="K22" t="str">
            <v>KOSMIC/YAMAHA</v>
          </cell>
          <cell r="L22" t="str">
            <v>BS</v>
          </cell>
          <cell r="N22">
            <v>645</v>
          </cell>
          <cell r="O22">
            <v>73.2</v>
          </cell>
          <cell r="P22">
            <v>7.2157407407407402E-4</v>
          </cell>
          <cell r="Q22">
            <v>6</v>
          </cell>
          <cell r="R22">
            <v>3.8164583333333336E-3</v>
          </cell>
          <cell r="S22">
            <v>31.5</v>
          </cell>
          <cell r="T22">
            <v>30.664000000000001</v>
          </cell>
          <cell r="V22" t="str">
            <v>Da5aa1910</v>
          </cell>
        </row>
        <row r="23">
          <cell r="A23">
            <v>22</v>
          </cell>
          <cell r="B23">
            <v>47</v>
          </cell>
          <cell r="C23" t="str">
            <v>種田 れい</v>
          </cell>
          <cell r="D23">
            <v>7.3141203703703693E-4</v>
          </cell>
          <cell r="E23">
            <v>3</v>
          </cell>
          <cell r="F23" t="str">
            <v>YAMAHA SS</v>
          </cell>
          <cell r="G23">
            <v>2.9350000000000001</v>
          </cell>
          <cell r="H23">
            <v>1.03</v>
          </cell>
          <cell r="I23">
            <v>0</v>
          </cell>
          <cell r="J23" t="str">
            <v>FLAXﾓｰﾀｰｽﾎﾟｰﾂ</v>
          </cell>
          <cell r="K23" t="str">
            <v>TONY/YAMAHA</v>
          </cell>
          <cell r="L23" t="str">
            <v>BS</v>
          </cell>
          <cell r="N23">
            <v>14454357</v>
          </cell>
          <cell r="O23">
            <v>72.007000000000005</v>
          </cell>
          <cell r="P23">
            <v>7.3310185185185197E-4</v>
          </cell>
          <cell r="Q23">
            <v>6</v>
          </cell>
          <cell r="R23">
            <v>3.9247800925925926E-3</v>
          </cell>
          <cell r="S23">
            <v>32.328000000000003</v>
          </cell>
          <cell r="T23">
            <v>31.228999999999999</v>
          </cell>
          <cell r="V23" t="str">
            <v>D637a8b7</v>
          </cell>
        </row>
        <row r="24">
          <cell r="A24">
            <v>23</v>
          </cell>
          <cell r="B24">
            <v>9</v>
          </cell>
          <cell r="C24" t="str">
            <v>森 建人</v>
          </cell>
          <cell r="D24">
            <v>7.0578703703703699E-4</v>
          </cell>
          <cell r="E24">
            <v>5</v>
          </cell>
          <cell r="F24" t="str">
            <v>YAMAHA SS</v>
          </cell>
          <cell r="I24">
            <v>0</v>
          </cell>
          <cell r="J24" t="str">
            <v>M TECH SPORTS</v>
          </cell>
          <cell r="K24" t="str">
            <v>ﾄﾞﾗｺﾞｺﾙｾ/YAMAHA</v>
          </cell>
          <cell r="L24" t="str">
            <v>BS</v>
          </cell>
          <cell r="M24" t="str">
            <v>鈴鹿選手権ｼﾘｰｽﾞ特別規則 第57条～1)(最低重量)違反により、失格とした。</v>
          </cell>
          <cell r="N24">
            <v>631</v>
          </cell>
          <cell r="O24">
            <v>74.620999999999995</v>
          </cell>
          <cell r="P24">
            <v>7.0829861111111104E-4</v>
          </cell>
          <cell r="Q24">
            <v>6</v>
          </cell>
          <cell r="R24">
            <v>3.9825578703703698E-3</v>
          </cell>
          <cell r="S24">
            <v>30.812999999999999</v>
          </cell>
          <cell r="T24">
            <v>30.643000000000001</v>
          </cell>
          <cell r="V24" t="str">
            <v>Dc5fdf6e4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workbookViewId="0">
      <selection activeCell="L58" sqref="L58"/>
    </sheetView>
  </sheetViews>
  <sheetFormatPr defaultColWidth="13.33203125" defaultRowHeight="15" customHeight="1" x14ac:dyDescent="0.15"/>
  <cols>
    <col min="1" max="1" width="13.83203125" style="5" customWidth="1"/>
    <col min="2" max="2" width="4" style="5" bestFit="1" customWidth="1"/>
    <col min="3" max="3" width="6.83203125" style="5" customWidth="1"/>
    <col min="4" max="7" width="13.83203125" style="5" customWidth="1"/>
    <col min="8" max="8" width="6.83203125" style="5" customWidth="1"/>
    <col min="9" max="12" width="13.8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44759</v>
      </c>
      <c r="K6" s="4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YAMAHA SS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H13" s="23"/>
      <c r="I13" s="24"/>
      <c r="J13" s="24"/>
      <c r="K13" s="24"/>
      <c r="L13" s="24"/>
      <c r="M13" s="17"/>
    </row>
    <row r="14" spans="1:13" ht="15" customHeight="1" x14ac:dyDescent="0.15">
      <c r="A14" s="18"/>
      <c r="B14" s="25" t="s">
        <v>3</v>
      </c>
      <c r="C14" s="26">
        <f>INDEX('[1]公式予選（TT）AGr-結果表・グリッド用（貼付）'!$A:$Z,MATCH(1,'[1]公式予選（TT）AGr-結果表・グリッド用（貼付）'!$A:$A,0),MATCH("No.",'[1]公式予選（TT）AGr-結果表・グリッド用（貼付）'!$1:$1,0))</f>
        <v>50</v>
      </c>
      <c r="D14" s="27" t="str">
        <f>INDEX('[1]公式予選（TT）AGr-結果表・グリッド用（貼付）'!$A:$Z,MATCH(1,'[1]公式予選（TT）AGr-結果表・グリッド用（貼付）'!$A:$A,0),MATCH("名前",'[1]公式予選（TT）AGr-結果表・グリッド用（貼付）'!$1:$1,0))</f>
        <v>伊藤 聖七</v>
      </c>
      <c r="E14" s="28"/>
      <c r="F14" s="29">
        <f>IF(INDEX('[1]公式予選（TT）AGr-結果表・グリッド用（貼付）'!$A:$Z,MATCH(1,'[1]公式予選（TT）AGr-結果表・グリッド用（貼付）'!$A:$A,0),MATCH("BestLap",'[1]公式予選（TT）AGr-結果表・グリッド用（貼付）'!$1:$1,0))=0,,INDEX('[1]公式予選（TT）AGr-結果表・グリッド用（貼付）'!$A:$Z,MATCH(1,'[1]公式予選（TT）AGr-結果表・グリッド用（貼付）'!$A:$A,0),MATCH("BestLap",'[1]公式予選（TT）AGr-結果表・グリッド用（貼付）'!$1:$1,0)))</f>
        <v>6.9744212962962978E-4</v>
      </c>
      <c r="G14" s="5">
        <v>2</v>
      </c>
      <c r="H14" s="30">
        <f>INDEX('[1]公式予選（TT）AGr-結果表・グリッド用（貼付）'!$A:$Z,MATCH($G14,'[1]公式予選（TT）AGr-結果表・グリッド用（貼付）'!$A:$A,0),MATCH("No.",'[1]公式予選（TT）AGr-結果表・グリッド用（貼付）'!$1:$1,0))</f>
        <v>85</v>
      </c>
      <c r="I14" s="27" t="str">
        <f>IFERROR(INDEX('[1]公式予選（TT）AGr-結果表・グリッド用（貼付）'!$A:$Z,MATCH($G14,'[1]公式予選（TT）AGr-結果表・グリッド用（貼付）'!$A:$A,0),MATCH("名前",'[1]公式予選（TT）AGr-結果表・グリッド用（貼付）'!$1:$1,0)),"")</f>
        <v>西山 魁</v>
      </c>
      <c r="J14" s="27"/>
      <c r="K14" s="29">
        <f>IFERROR(IF(INDEX('[1]公式予選（TT）AGr-結果表・グリッド用（貼付）'!$A:$Z,MATCH($G14,'[1]公式予選（TT）AGr-結果表・グリッド用（貼付）'!$A:$A,0),MATCH("BestLap",'[1]公式予選（TT）AGr-結果表・グリッド用（貼付）'!$1:$1,0))=0,"",INDEX('[1]公式予選（TT）AGr-結果表・グリッド用（貼付）'!$A:$Z,MATCH($G14,'[1]公式予選（TT）AGr-結果表・グリッド用（貼付）'!$A:$A,0),MATCH("BestLap",'[1]公式予選（TT）AGr-結果表・グリッド用（貼付）'!$1:$1,0))),"")</f>
        <v>7.008680555555556E-4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AGr-結果表・グリッド用（貼付）'!$A:$Z,MATCH(1,'[1]公式予選（TT）AGr-結果表・グリッド用（貼付）'!$A:$A,0),MATCH("クラス",'[1]公式予選（TT）AGr-結果表・グリッド用（貼付）'!$1:$1,0))=0,"",INDEX('[1]公式予選（TT）AGr-結果表・グリッド用（貼付）'!$A:$Z,MATCH(1,'[1]公式予選（TT）AGr-結果表・グリッド用（貼付）'!$A:$A,0),MATCH("クラス",'[1]公式予選（TT）AGr-結果表・グリッド用（貼付）'!$1:$1,0)))</f>
        <v>YAMAHA SS</v>
      </c>
      <c r="D15" s="33"/>
      <c r="E15" s="34"/>
      <c r="F15" s="32" t="str">
        <f>IF(INDEX('[1]公式予選（TT）AGr-結果表・グリッド用（貼付）'!$A:$Z,MATCH(1,'[1]公式予選（TT）AGr-結果表・グリッド用（貼付）'!$A:$A,0),MATCH("Model/Engine",'[1]公式予選（TT）AGr-結果表・グリッド用（貼付）'!$1:$1,0))=0,"",INDEX('[1]公式予選（TT）AGr-結果表・グリッド用（貼付）'!$A:$Z,MATCH(1,'[1]公式予選（TT）AGr-結果表・グリッド用（貼付）'!$A:$A,0),MATCH("Model/Engine",'[1]公式予選（TT）AGr-結果表・グリッド用（貼付）'!$1:$1,0)))</f>
        <v>KOSMIC/YAMAHA</v>
      </c>
      <c r="G15" s="19"/>
      <c r="H15" s="32" t="str">
        <f>IF(IFERROR(INDEX('[1]公式予選（TT）AGr-結果表・グリッド用（貼付）'!$A:$Z,MATCH($G14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14,'[1]公式予選（TT）AGr-結果表・グリッド用（貼付）'!$A:$A,0),MATCH("クラス",'[1]公式予選（TT）AGr-結果表・グリッド用（貼付）'!$1:$1,0)),""))</f>
        <v>YAMAHA SS</v>
      </c>
      <c r="I15" s="33"/>
      <c r="J15" s="35"/>
      <c r="K15" s="32" t="str">
        <f>IFERROR(IF(INDEX('[1]公式予選（TT）AGr-結果表・グリッド用（貼付）'!$A:$Z,MATCH($G14,'[1]公式予選（TT）AGr-結果表・グリッド用（貼付）'!$A:$A,0),MATCH("Model/Engine",'[1]公式予選（TT）AGr-結果表・グリッド用（貼付）'!$1:$1,0))=0,"",INDEX('[1]公式予選（TT）AGr-結果表・グリッド用（貼付）'!$A:$Z,MATCH($G14,'[1]公式予選（TT）AGr-結果表・グリッド用（貼付）'!$A:$A,0),MATCH("Model/Engine",'[1]公式予選（TT）AGr-結果表・グリッド用（貼付）'!$1:$1,0))),"")</f>
        <v>TONY KART/YAMAHA</v>
      </c>
      <c r="L15" s="31"/>
      <c r="M15" s="17"/>
    </row>
    <row r="16" spans="1:13" ht="9.9499999999999993" customHeight="1" x14ac:dyDescent="0.15">
      <c r="A16" s="18"/>
      <c r="B16" s="19"/>
      <c r="C16" s="36" t="str">
        <f>IF(INDEX('[1]公式予選（TT）AGr-結果表・グリッド用（貼付）'!$A:$Z,MATCH(1,'[1]公式予選（TT）AGr-結果表・グリッド用（貼付）'!$A:$A,0),MATCH("team",'[1]公式予選（TT）AGr-結果表・グリッド用（貼付）'!$1:$1,0))=0,"",INDEX('[1]公式予選（TT）AGr-結果表・グリッド用（貼付）'!$A:$Z,MATCH(1,'[1]公式予選（TT）AGr-結果表・グリッド用（貼付）'!$A:$A,0),MATCH("team",'[1]公式予選（TT）AGr-結果表・グリッド用（貼付）'!$1:$1,0)))</f>
        <v>Ash</v>
      </c>
      <c r="D16" s="37"/>
      <c r="E16" s="38"/>
      <c r="F16" s="39"/>
      <c r="G16" s="19"/>
      <c r="H16" s="40" t="str">
        <f>IFERROR(IF(INDEX('[1]公式予選（TT）AGr-結果表・グリッド用（貼付）'!$A:$Z,MATCH($G14,'[1]公式予選（TT）AGr-結果表・グリッド用（貼付）'!$A:$A,0),MATCH("team",'[1]公式予選（TT）AGr-結果表・グリッド用（貼付）'!$1:$1,0))=0,"",INDEX('[1]公式予選（TT）AGr-結果表・グリッド用（貼付）'!$A:$Z,MATCH($G14,'[1]公式予選（TT）AGr-結果表・グリッド用（貼付）'!$A:$A,0),MATCH("team",'[1]公式予選（TT）AGr-結果表・グリッド用（貼付）'!$1:$1,0))),"")</f>
        <v>team Farina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5" customHeight="1" x14ac:dyDescent="0.15">
      <c r="A18" s="18"/>
      <c r="B18" s="5">
        <f>IF(MAX('[1]公式予選（TT）AGr-結果表・グリッド用（貼付）'!A:A)&gt;G14,G14+1,"")</f>
        <v>3</v>
      </c>
      <c r="C18" s="30">
        <f>IFERROR(INDEX('[1]公式予選（TT）AGr-結果表・グリッド用（貼付）'!$A:$Z,MATCH($B18,'[1]公式予選（TT）AGr-結果表・グリッド用（貼付）'!$A:$A,0),MATCH("No.",'[1]公式予選（TT）AGr-結果表・グリッド用（貼付）'!$1:$1,0)),"")</f>
        <v>19</v>
      </c>
      <c r="D18" s="27" t="str">
        <f>IFERROR(INDEX('[1]公式予選（TT）AGr-結果表・グリッド用（貼付）'!$A:$Z,MATCH($B18,'[1]公式予選（TT）AGr-結果表・グリッド用（貼付）'!$A:$A,0),MATCH("名前",'[1]公式予選（TT）AGr-結果表・グリッド用（貼付）'!$1:$1,0)),"")</f>
        <v>鈴木 恵武</v>
      </c>
      <c r="E18" s="27"/>
      <c r="F18" s="29">
        <f>IF(IFERROR(INDEX('[1]公式予選（TT）AGr-結果表・グリッド用（貼付）'!$A:$Z,MATCH($B18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18,'[1]公式予選（TT）AGr-結果表・グリッド用（貼付）'!$A:$A,0),MATCH("BestLap",'[1]公式予選（TT）AGr-結果表・グリッド用（貼付）'!$1:$1,0)),""))</f>
        <v>7.0263888888888893E-4</v>
      </c>
      <c r="G18" s="5">
        <f>IF(MAX('[1]公式予選（TT）AGr-結果表・グリッド用（貼付）'!$A:$A)&gt;B18,B18+1,"")</f>
        <v>4</v>
      </c>
      <c r="H18" s="30">
        <f>INDEX('[1]公式予選（TT）AGr-結果表・グリッド用（貼付）'!$A:$Z,MATCH($G18,'[1]公式予選（TT）AGr-結果表・グリッド用（貼付）'!$A:$A,0),MATCH("No.",'[1]公式予選（TT）AGr-結果表・グリッド用（貼付）'!$1:$1,0))</f>
        <v>56</v>
      </c>
      <c r="I18" s="27" t="str">
        <f>IFERROR(INDEX('[1]公式予選（TT）AGr-結果表・グリッド用（貼付）'!$A:$Z,MATCH($G18,'[1]公式予選（TT）AGr-結果表・グリッド用（貼付）'!$A:$A,0),MATCH("名前",'[1]公式予選（TT）AGr-結果表・グリッド用（貼付）'!$1:$1,0)),"")</f>
        <v>角 陽向</v>
      </c>
      <c r="J18" s="27"/>
      <c r="K18" s="29">
        <f>IFERROR(IF(INDEX('[1]公式予選（TT）AGr-結果表・グリッド用（貼付）'!$A:$Z,MATCH($G18,'[1]公式予選（TT）AGr-結果表・グリッド用（貼付）'!$A:$A,0),MATCH("BestLap",'[1]公式予選（TT）AGr-結果表・グリッド用（貼付）'!$1:$1,0))=0,"",INDEX('[1]公式予選（TT）AGr-結果表・グリッド用（貼付）'!$A:$Z,MATCH($G18,'[1]公式予選（TT）AGr-結果表・グリッド用（貼付）'!$A:$A,0),MATCH("BestLap",'[1]公式予選（TT）AGr-結果表・グリッド用（貼付）'!$1:$1,0))),"")</f>
        <v>7.0274305555555552E-4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AGr-結果表・グリッド用（貼付）'!$A:$Z,MATCH($B18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18,'[1]公式予選（TT）AGr-結果表・グリッド用（貼付）'!$A:$A,0),MATCH("クラス",'[1]公式予選（TT）AGr-結果表・グリッド用（貼付）'!$1:$1,0)),""))</f>
        <v>YAMAHA SS</v>
      </c>
      <c r="D19" s="33"/>
      <c r="E19" s="35"/>
      <c r="F19" s="32" t="str">
        <f>IF(IFERROR(INDEX('[1]公式予選（TT）AGr-結果表・グリッド用（貼付）'!$A:$Z,MATCH($B18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18,'[1]公式予選（TT）AGr-結果表・グリッド用（貼付）'!$A:$A,0),MATCH("Model/Engine",'[1]公式予選（TT）AGr-結果表・グリッド用（貼付）'!$1:$1,0)),""))</f>
        <v>KOSMIC/YAMAHA</v>
      </c>
      <c r="G19" s="19"/>
      <c r="H19" s="32" t="str">
        <f>IF(IFERROR(INDEX('[1]公式予選（TT）AGr-結果表・グリッド用（貼付）'!$A:$Z,MATCH($G18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18,'[1]公式予選（TT）AGr-結果表・グリッド用（貼付）'!$A:$A,0),MATCH("クラス",'[1]公式予選（TT）AGr-結果表・グリッド用（貼付）'!$1:$1,0)),""))</f>
        <v>YAMAHA SS</v>
      </c>
      <c r="I19" s="33"/>
      <c r="J19" s="35"/>
      <c r="K19" s="32" t="str">
        <f>IFERROR(IF(INDEX('[1]公式予選（TT）AGr-結果表・グリッド用（貼付）'!$A:$Z,MATCH($G18,'[1]公式予選（TT）AGr-結果表・グリッド用（貼付）'!$A:$A,0),MATCH("Model/Engine",'[1]公式予選（TT）AGr-結果表・グリッド用（貼付）'!$1:$1,0))=0,"",INDEX('[1]公式予選（TT）AGr-結果表・グリッド用（貼付）'!$A:$Z,MATCH($G18,'[1]公式予選（TT）AGr-結果表・グリッド用（貼付）'!$A:$A,0),MATCH("Model/Engine",'[1]公式予選（TT）AGr-結果表・グリッド用（貼付）'!$1:$1,0))),"")</f>
        <v>DR Kart/YAMAHA</v>
      </c>
      <c r="L19" s="31"/>
      <c r="M19" s="17"/>
    </row>
    <row r="20" spans="1:13" ht="9.9499999999999993" customHeight="1" x14ac:dyDescent="0.15">
      <c r="A20" s="18"/>
      <c r="B20" s="19"/>
      <c r="C20" s="40" t="str">
        <f>IF(IFERROR(INDEX('[1]公式予選（TT）AGr-結果表・グリッド用（貼付）'!$A:$Z,MATCH($B18,'[1]公式予選（TT）AGr-結果表・グリッド用（貼付）'!$A:$A,0),MATCH("team",'[1]公式予選（TT）AGr-結果表・グリッド用（貼付）'!$1:$1,0)),"")=0,"",IFERROR(INDEX('[1]公式予選（TT）AGr-結果表・グリッド用（貼付）'!$A:$Z,MATCH($B18,'[1]公式予選（TT）AGr-結果表・グリッド用（貼付）'!$A:$A,0),MATCH("team",'[1]公式予選（TT）AGr-結果表・グリッド用（貼付）'!$1:$1,0)),""))</f>
        <v>増田ｽﾋﾟｰﾄﾞ with APEX</v>
      </c>
      <c r="D20" s="41"/>
      <c r="E20" s="40"/>
      <c r="F20" s="39"/>
      <c r="G20" s="19"/>
      <c r="H20" s="40" t="str">
        <f>IFERROR(IF(INDEX('[1]公式予選（TT）AGr-結果表・グリッド用（貼付）'!$A:$Z,MATCH($G18,'[1]公式予選（TT）AGr-結果表・グリッド用（貼付）'!$A:$A,0),MATCH("team",'[1]公式予選（TT）AGr-結果表・グリッド用（貼付）'!$1:$1,0))=0,"",INDEX('[1]公式予選（TT）AGr-結果表・グリッド用（貼付）'!$A:$Z,MATCH($G18,'[1]公式予選（TT）AGr-結果表・グリッド用（貼付）'!$A:$A,0),MATCH("team",'[1]公式予選（TT）AGr-結果表・グリッド用（貼付）'!$1:$1,0))),"")</f>
        <v>FLAX motor sports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5" customHeight="1" x14ac:dyDescent="0.15">
      <c r="A22" s="18"/>
      <c r="B22" s="5">
        <f>IF(MAX('[1]公式予選（TT）AGr-結果表・グリッド用（貼付）'!A:A)&gt;G18,G18+1,"")</f>
        <v>5</v>
      </c>
      <c r="C22" s="30">
        <f>IFERROR(INDEX('[1]公式予選（TT）AGr-結果表・グリッド用（貼付）'!$A:$Z,MATCH($B22,'[1]公式予選（TT）AGr-結果表・グリッド用（貼付）'!$A:$A,0),MATCH("No.",'[1]公式予選（TT）AGr-結果表・グリッド用（貼付）'!$1:$1,0)),"")</f>
        <v>16</v>
      </c>
      <c r="D22" s="27" t="str">
        <f>IFERROR(INDEX('[1]公式予選（TT）AGr-結果表・グリッド用（貼付）'!$A:$Z,MATCH($B22,'[1]公式予選（TT）AGr-結果表・グリッド用（貼付）'!$A:$A,0),MATCH("名前",'[1]公式予選（TT）AGr-結果表・グリッド用（貼付）'!$1:$1,0)),"")</f>
        <v>高村 宏弥</v>
      </c>
      <c r="E22" s="27"/>
      <c r="F22" s="29">
        <f>IF(IFERROR(INDEX('[1]公式予選（TT）AGr-結果表・グリッド用（貼付）'!$A:$Z,MATCH($B22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22,'[1]公式予選（TT）AGr-結果表・グリッド用（貼付）'!$A:$A,0),MATCH("BestLap",'[1]公式予選（TT）AGr-結果表・グリッド用（貼付）'!$1:$1,0)),""))</f>
        <v>7.0344907407407411E-4</v>
      </c>
      <c r="G22" s="5">
        <f>IF(MAX('[1]公式予選（TT）AGr-結果表・グリッド用（貼付）'!$A:$A)&gt;B22,B22+1,"")</f>
        <v>6</v>
      </c>
      <c r="H22" s="30">
        <f>INDEX('[1]公式予選（TT）AGr-結果表・グリッド用（貼付）'!$A:$Z,MATCH($G22,'[1]公式予選（TT）AGr-結果表・グリッド用（貼付）'!$A:$A,0),MATCH("No.",'[1]公式予選（TT）AGr-結果表・グリッド用（貼付）'!$1:$1,0))</f>
        <v>24</v>
      </c>
      <c r="I22" s="27" t="str">
        <f>IFERROR(INDEX('[1]公式予選（TT）AGr-結果表・グリッド用（貼付）'!$A:$Z,MATCH($G22,'[1]公式予選（TT）AGr-結果表・グリッド用（貼付）'!$A:$A,0),MATCH("名前",'[1]公式予選（TT）AGr-結果表・グリッド用（貼付）'!$1:$1,0)),"")</f>
        <v>田邊 琉揮</v>
      </c>
      <c r="J22" s="27"/>
      <c r="K22" s="29">
        <f>IFERROR(IF(INDEX('[1]公式予選（TT）AGr-結果表・グリッド用（貼付）'!$A:$Z,MATCH($G22,'[1]公式予選（TT）AGr-結果表・グリッド用（貼付）'!$A:$A,0),MATCH("BestLap",'[1]公式予選（TT）AGr-結果表・グリッド用（貼付）'!$1:$1,0))=0,"",INDEX('[1]公式予選（TT）AGr-結果表・グリッド用（貼付）'!$A:$Z,MATCH($G22,'[1]公式予選（TT）AGr-結果表・グリッド用（貼付）'!$A:$A,0),MATCH("BestLap",'[1]公式予選（TT）AGr-結果表・グリッド用（貼付）'!$1:$1,0))),"")</f>
        <v>7.0368055555555559E-4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AGr-結果表・グリッド用（貼付）'!$A:$Z,MATCH($B22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22,'[1]公式予選（TT）AGr-結果表・グリッド用（貼付）'!$A:$A,0),MATCH("クラス",'[1]公式予選（TT）AGr-結果表・グリッド用（貼付）'!$1:$1,0)),""))</f>
        <v>YAMAHA SS</v>
      </c>
      <c r="D23" s="33"/>
      <c r="E23" s="35"/>
      <c r="F23" s="32" t="str">
        <f>IF(IFERROR(INDEX('[1]公式予選（TT）AGr-結果表・グリッド用（貼付）'!$A:$Z,MATCH($B22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22,'[1]公式予選（TT）AGr-結果表・グリッド用（貼付）'!$A:$A,0),MATCH("Model/Engine",'[1]公式予選（TT）AGr-結果表・グリッド用（貼付）'!$1:$1,0)),""))</f>
        <v>SWF/YAMAHA</v>
      </c>
      <c r="G23" s="19"/>
      <c r="H23" s="32" t="str">
        <f>IF(IFERROR(INDEX('[1]公式予選（TT）AGr-結果表・グリッド用（貼付）'!$A:$Z,MATCH($G22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22,'[1]公式予選（TT）AGr-結果表・グリッド用（貼付）'!$A:$A,0),MATCH("クラス",'[1]公式予選（TT）AGr-結果表・グリッド用（貼付）'!$1:$1,0)),""))</f>
        <v>YAMAHA SS</v>
      </c>
      <c r="I23" s="33"/>
      <c r="J23" s="35"/>
      <c r="K23" s="32" t="str">
        <f>IFERROR(IF(INDEX('[1]公式予選（TT）AGr-結果表・グリッド用（貼付）'!$A:$Z,MATCH($G22,'[1]公式予選（TT）AGr-結果表・グリッド用（貼付）'!$A:$A,0),MATCH("Model/Engine",'[1]公式予選（TT）AGr-結果表・グリッド用（貼付）'!$1:$1,0))=0,"",INDEX('[1]公式予選（TT）AGr-結果表・グリッド用（貼付）'!$A:$Z,MATCH($G22,'[1]公式予選（TT）AGr-結果表・グリッド用（貼付）'!$A:$A,0),MATCH("Model/Engine",'[1]公式予選（TT）AGr-結果表・グリッド用（貼付）'!$1:$1,0))),"")</f>
        <v>EXPRIT/YAMAHA</v>
      </c>
      <c r="L23" s="31"/>
      <c r="M23" s="17"/>
    </row>
    <row r="24" spans="1:13" ht="9.9499999999999993" customHeight="1" x14ac:dyDescent="0.15">
      <c r="A24" s="18"/>
      <c r="B24" s="19"/>
      <c r="C24" s="40" t="str">
        <f>IF(IFERROR(INDEX('[1]公式予選（TT）AGr-結果表・グリッド用（貼付）'!$A:$Z,MATCH($B22,'[1]公式予選（TT）AGr-結果表・グリッド用（貼付）'!$A:$A,0),MATCH("team",'[1]公式予選（TT）AGr-結果表・グリッド用（貼付）'!$1:$1,0)),"")=0,"",IFERROR(INDEX('[1]公式予選（TT）AGr-結果表・グリッド用（貼付）'!$A:$Z,MATCH($B22,'[1]公式予選（TT）AGr-結果表・グリッド用（貼付）'!$A:$A,0),MATCH("team",'[1]公式予選（TT）AGr-結果表・グリッド用（貼付）'!$1:$1,0)),""))</f>
        <v>Higuchi Racing Team</v>
      </c>
      <c r="D24" s="41"/>
      <c r="E24" s="40"/>
      <c r="F24" s="39"/>
      <c r="G24" s="19"/>
      <c r="H24" s="40" t="str">
        <f>IFERROR(IF(INDEX('[1]公式予選（TT）AGr-結果表・グリッド用（貼付）'!$A:$Z,MATCH($G22,'[1]公式予選（TT）AGr-結果表・グリッド用（貼付）'!$A:$A,0),MATCH("team",'[1]公式予選（TT）AGr-結果表・グリッド用（貼付）'!$1:$1,0))=0,"",INDEX('[1]公式予選（TT）AGr-結果表・グリッド用（貼付）'!$A:$Z,MATCH($G22,'[1]公式予選（TT）AGr-結果表・グリッド用（貼付）'!$A:$A,0),MATCH("team",'[1]公式予選（TT）AGr-結果表・グリッド用（貼付）'!$1:$1,0))),"")</f>
        <v>TAKAGI PLANNING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5" customHeight="1" x14ac:dyDescent="0.15">
      <c r="A26" s="18"/>
      <c r="B26" s="5">
        <f>IF(MAX('[1]公式予選（TT）AGr-結果表・グリッド用（貼付）'!A:A)&gt;G22,G22+1,"")</f>
        <v>7</v>
      </c>
      <c r="C26" s="30">
        <f>IFERROR(INDEX('[1]公式予選（TT）AGr-結果表・グリッド用（貼付）'!$A:$Z,MATCH($B26,'[1]公式予選（TT）AGr-結果表・グリッド用（貼付）'!$A:$A,0),MATCH("No.",'[1]公式予選（TT）AGr-結果表・グリッド用（貼付）'!$1:$1,0)),"")</f>
        <v>53</v>
      </c>
      <c r="D26" s="27" t="str">
        <f>IFERROR(INDEX('[1]公式予選（TT）AGr-結果表・グリッド用（貼付）'!$A:$Z,MATCH($B26,'[1]公式予選（TT）AGr-結果表・グリッド用（貼付）'!$A:$A,0),MATCH("名前",'[1]公式予選（TT）AGr-結果表・グリッド用（貼付）'!$1:$1,0)),"")</f>
        <v>坂上 真海</v>
      </c>
      <c r="E26" s="27"/>
      <c r="F26" s="29">
        <f>IF(IFERROR(INDEX('[1]公式予選（TT）AGr-結果表・グリッド用（貼付）'!$A:$Z,MATCH($B26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26,'[1]公式予選（TT）AGr-結果表・グリッド用（貼付）'!$A:$A,0),MATCH("BestLap",'[1]公式予選（TT）AGr-結果表・グリッド用（貼付）'!$1:$1,0)),""))</f>
        <v>7.0385416666666654E-4</v>
      </c>
      <c r="G26" s="5">
        <f>IF(MAX('[1]公式予選（TT）AGr-結果表・グリッド用（貼付）'!$A:$A)&gt;B26,B26+1,"")</f>
        <v>8</v>
      </c>
      <c r="H26" s="30">
        <f>INDEX('[1]公式予選（TT）AGr-結果表・グリッド用（貼付）'!$A:$Z,MATCH($G26,'[1]公式予選（TT）AGr-結果表・グリッド用（貼付）'!$A:$A,0),MATCH("No.",'[1]公式予選（TT）AGr-結果表・グリッド用（貼付）'!$1:$1,0))</f>
        <v>7</v>
      </c>
      <c r="I26" s="27" t="str">
        <f>IFERROR(INDEX('[1]公式予選（TT）AGr-結果表・グリッド用（貼付）'!$A:$Z,MATCH($G26,'[1]公式予選（TT）AGr-結果表・グリッド用（貼付）'!$A:$A,0),MATCH("名前",'[1]公式予選（TT）AGr-結果表・グリッド用（貼付）'!$1:$1,0)),"")</f>
        <v>大島 良介</v>
      </c>
      <c r="J26" s="27"/>
      <c r="K26" s="29">
        <f>IFERROR(IF(INDEX('[1]公式予選（TT）AGr-結果表・グリッド用（貼付）'!$A:$Z,MATCH($G26,'[1]公式予選（TT）AGr-結果表・グリッド用（貼付）'!$A:$A,0),MATCH("BestLap",'[1]公式予選（TT）AGr-結果表・グリッド用（貼付）'!$1:$1,0))=0,"",INDEX('[1]公式予選（TT）AGr-結果表・グリッド用（貼付）'!$A:$Z,MATCH($G26,'[1]公式予選（TT）AGr-結果表・グリッド用（貼付）'!$A:$A,0),MATCH("BestLap",'[1]公式予選（TT）AGr-結果表・グリッド用（貼付）'!$1:$1,0))),"")</f>
        <v>7.0406249999999994E-4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AGr-結果表・グリッド用（貼付）'!$A:$Z,MATCH($B26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26,'[1]公式予選（TT）AGr-結果表・グリッド用（貼付）'!$A:$A,0),MATCH("クラス",'[1]公式予選（TT）AGr-結果表・グリッド用（貼付）'!$1:$1,0)),""))</f>
        <v>YAMAHA SS</v>
      </c>
      <c r="D27" s="33"/>
      <c r="E27" s="35"/>
      <c r="F27" s="32" t="str">
        <f>IF(IFERROR(INDEX('[1]公式予選（TT）AGr-結果表・グリッド用（貼付）'!$A:$Z,MATCH($B26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26,'[1]公式予選（TT）AGr-結果表・グリッド用（貼付）'!$A:$A,0),MATCH("Model/Engine",'[1]公式予選（TT）AGr-結果表・グリッド用（貼付）'!$1:$1,0)),""))</f>
        <v>EXPRIT/YAMAHA</v>
      </c>
      <c r="G27" s="19"/>
      <c r="H27" s="32" t="str">
        <f>IF(IFERROR(INDEX('[1]公式予選（TT）AGr-結果表・グリッド用（貼付）'!$A:$Z,MATCH($G26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26,'[1]公式予選（TT）AGr-結果表・グリッド用（貼付）'!$A:$A,0),MATCH("クラス",'[1]公式予選（TT）AGr-結果表・グリッド用（貼付）'!$1:$1,0)),""))</f>
        <v>YAMAHA SS</v>
      </c>
      <c r="I27" s="33"/>
      <c r="J27" s="35"/>
      <c r="K27" s="32" t="str">
        <f>IFERROR(IF(INDEX('[1]公式予選（TT）AGr-結果表・グリッド用（貼付）'!$A:$Z,MATCH($G26,'[1]公式予選（TT）AGr-結果表・グリッド用（貼付）'!$A:$A,0),MATCH("Model/Engine",'[1]公式予選（TT）AGr-結果表・グリッド用（貼付）'!$1:$1,0))=0,"",INDEX('[1]公式予選（TT）AGr-結果表・グリッド用（貼付）'!$A:$Z,MATCH($G26,'[1]公式予選（TT）AGr-結果表・グリッド用（貼付）'!$A:$A,0),MATCH("Model/Engine",'[1]公式予選（TT）AGr-結果表・グリッド用（貼付）'!$1:$1,0))),"")</f>
        <v>ﾄﾆｰ/YAMAHA</v>
      </c>
      <c r="L27" s="31"/>
      <c r="M27" s="17"/>
    </row>
    <row r="28" spans="1:13" ht="9.9499999999999993" customHeight="1" x14ac:dyDescent="0.15">
      <c r="A28" s="18"/>
      <c r="B28" s="19"/>
      <c r="C28" s="40" t="str">
        <f>IF(IFERROR(INDEX('[1]公式予選（TT）AGr-結果表・グリッド用（貼付）'!$A:$Z,MATCH($B26,'[1]公式予選（TT）AGr-結果表・グリッド用（貼付）'!$A:$A,0),MATCH("team",'[1]公式予選（TT）AGr-結果表・グリッド用（貼付）'!$1:$1,0)),"")=0,"",IFERROR(INDEX('[1]公式予選（TT）AGr-結果表・グリッド用（貼付）'!$A:$Z,MATCH($B26,'[1]公式予選（TT）AGr-結果表・グリッド用（貼付）'!$A:$A,0),MATCH("team",'[1]公式予選（TT）AGr-結果表・グリッド用（貼付）'!$1:$1,0)),""))</f>
        <v>KR Factory</v>
      </c>
      <c r="D28" s="41"/>
      <c r="E28" s="40"/>
      <c r="F28" s="39"/>
      <c r="G28" s="19"/>
      <c r="H28" s="40" t="str">
        <f>IFERROR(IF(INDEX('[1]公式予選（TT）AGr-結果表・グリッド用（貼付）'!$A:$Z,MATCH($G26,'[1]公式予選（TT）AGr-結果表・グリッド用（貼付）'!$A:$A,0),MATCH("team",'[1]公式予選（TT）AGr-結果表・グリッド用（貼付）'!$1:$1,0))=0,"",INDEX('[1]公式予選（TT）AGr-結果表・グリッド用（貼付）'!$A:$Z,MATCH($G26,'[1]公式予選（TT）AGr-結果表・グリッド用（貼付）'!$A:$A,0),MATCH("team",'[1]公式予選（TT）AGr-結果表・グリッド用（貼付）'!$1:$1,0))),"")</f>
        <v>RS-1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5" customHeight="1" x14ac:dyDescent="0.15">
      <c r="A30" s="18"/>
      <c r="B30" s="5">
        <f>IF(MAX('[1]公式予選（TT）AGr-結果表・グリッド用（貼付）'!A:A)&gt;G26,G26+1,"")</f>
        <v>9</v>
      </c>
      <c r="C30" s="30">
        <f>IFERROR(INDEX('[1]公式予選（TT）AGr-結果表・グリッド用（貼付）'!$A:$Z,MATCH($B30,'[1]公式予選（TT）AGr-結果表・グリッド用（貼付）'!$A:$A,0),MATCH("No.",'[1]公式予選（TT）AGr-結果表・グリッド用（貼付）'!$1:$1,0)),"")</f>
        <v>82</v>
      </c>
      <c r="D30" s="27" t="str">
        <f>IFERROR(INDEX('[1]公式予選（TT）AGr-結果表・グリッド用（貼付）'!$A:$Z,MATCH($B30,'[1]公式予選（TT）AGr-結果表・グリッド用（貼付）'!$A:$A,0),MATCH("名前",'[1]公式予選（TT）AGr-結果表・グリッド用（貼付）'!$1:$1,0)),"")</f>
        <v>酒井 翔太</v>
      </c>
      <c r="E30" s="27"/>
      <c r="F30" s="29">
        <f>IF(IFERROR(INDEX('[1]公式予選（TT）AGr-結果表・グリッド用（貼付）'!$A:$Z,MATCH($B30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30,'[1]公式予選（TT）AGr-結果表・グリッド用（貼付）'!$A:$A,0),MATCH("BestLap",'[1]公式予選（TT）AGr-結果表・グリッド用（貼付）'!$1:$1,0)),""))</f>
        <v>7.0611111111111102E-4</v>
      </c>
      <c r="G30" s="5">
        <f>IF(MAX('[1]公式予選（TT）AGr-結果表・グリッド用（貼付）'!$A:$A)&gt;B30,B30+1,"")</f>
        <v>10</v>
      </c>
      <c r="H30" s="30">
        <f>INDEX('[1]公式予選（TT）AGr-結果表・グリッド用（貼付）'!$A:$Z,MATCH($G30,'[1]公式予選（TT）AGr-結果表・グリッド用（貼付）'!$A:$A,0),MATCH("No.",'[1]公式予選（TT）AGr-結果表・グリッド用（貼付）'!$1:$1,0))</f>
        <v>22</v>
      </c>
      <c r="I30" s="27" t="str">
        <f>IFERROR(INDEX('[1]公式予選（TT）AGr-結果表・グリッド用（貼付）'!$A:$Z,MATCH($G30,'[1]公式予選（TT）AGr-結果表・グリッド用（貼付）'!$A:$A,0),MATCH("名前",'[1]公式予選（TT）AGr-結果表・グリッド用（貼付）'!$1:$1,0)),"")</f>
        <v>伊藤 稜真</v>
      </c>
      <c r="J30" s="27"/>
      <c r="K30" s="29">
        <f>IFERROR(IF(INDEX('[1]公式予選（TT）AGr-結果表・グリッド用（貼付）'!$A:$Z,MATCH($G30,'[1]公式予選（TT）AGr-結果表・グリッド用（貼付）'!$A:$A,0),MATCH("BestLap",'[1]公式予選（TT）AGr-結果表・グリッド用（貼付）'!$1:$1,0))=0,"",INDEX('[1]公式予選（TT）AGr-結果表・グリッド用（貼付）'!$A:$Z,MATCH($G30,'[1]公式予選（TT）AGr-結果表・グリッド用（貼付）'!$A:$A,0),MATCH("BestLap",'[1]公式予選（TT）AGr-結果表・グリッド用（貼付）'!$1:$1,0))),"")</f>
        <v>7.0758101851851852E-4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AGr-結果表・グリッド用（貼付）'!$A:$Z,MATCH($B30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30,'[1]公式予選（TT）AGr-結果表・グリッド用（貼付）'!$A:$A,0),MATCH("クラス",'[1]公式予選（TT）AGr-結果表・グリッド用（貼付）'!$1:$1,0)),""))</f>
        <v>YAMAHA SS</v>
      </c>
      <c r="D31" s="33"/>
      <c r="E31" s="35"/>
      <c r="F31" s="32" t="str">
        <f>IF(IFERROR(INDEX('[1]公式予選（TT）AGr-結果表・グリッド用（貼付）'!$A:$Z,MATCH($B30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30,'[1]公式予選（TT）AGr-結果表・グリッド用（貼付）'!$A:$A,0),MATCH("Model/Engine",'[1]公式予選（TT）AGr-結果表・グリッド用（貼付）'!$1:$1,0)),""))</f>
        <v>TONYKART/YAMAHA</v>
      </c>
      <c r="G31" s="19"/>
      <c r="H31" s="32" t="str">
        <f>IF(IFERROR(INDEX('[1]公式予選（TT）AGr-結果表・グリッド用（貼付）'!$A:$Z,MATCH($G30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30,'[1]公式予選（TT）AGr-結果表・グリッド用（貼付）'!$A:$A,0),MATCH("クラス",'[1]公式予選（TT）AGr-結果表・グリッド用（貼付）'!$1:$1,0)),""))</f>
        <v>YAMAHA SS</v>
      </c>
      <c r="I31" s="33"/>
      <c r="J31" s="35"/>
      <c r="K31" s="32" t="str">
        <f>IFERROR(IF(INDEX('[1]公式予選（TT）AGr-結果表・グリッド用（貼付）'!$A:$Z,MATCH($G30,'[1]公式予選（TT）AGr-結果表・グリッド用（貼付）'!$A:$A,0),MATCH("Model/Engine",'[1]公式予選（TT）AGr-結果表・グリッド用（貼付）'!$1:$1,0))=0,"",INDEX('[1]公式予選（TT）AGr-結果表・グリッド用（貼付）'!$A:$Z,MATCH($G30,'[1]公式予選（TT）AGr-結果表・グリッド用（貼付）'!$A:$A,0),MATCH("Model/Engine",'[1]公式予選（TT）AGr-結果表・グリッド用（貼付）'!$1:$1,0))),"")</f>
        <v>SWF/YAMAHA</v>
      </c>
      <c r="L31" s="31"/>
      <c r="M31" s="17"/>
    </row>
    <row r="32" spans="1:13" ht="9.9499999999999993" customHeight="1" x14ac:dyDescent="0.15">
      <c r="A32" s="18"/>
      <c r="B32" s="19"/>
      <c r="C32" s="40" t="str">
        <f>IF(IFERROR(INDEX('[1]公式予選（TT）AGr-結果表・グリッド用（貼付）'!$A:$Z,MATCH($B30,'[1]公式予選（TT）AGr-結果表・グリッド用（貼付）'!$A:$A,0),MATCH("team",'[1]公式予選（TT）AGr-結果表・グリッド用（貼付）'!$1:$1,0)),"")=0,"",IFERROR(INDEX('[1]公式予選（TT）AGr-結果表・グリッド用（貼付）'!$A:$Z,MATCH($B30,'[1]公式予選（TT）AGr-結果表・グリッド用（貼付）'!$A:$A,0),MATCH("team",'[1]公式予選（TT）AGr-結果表・グリッド用（貼付）'!$1:$1,0)),""))</f>
        <v>FIRST GARAGE BEMAX</v>
      </c>
      <c r="D32" s="41"/>
      <c r="E32" s="40"/>
      <c r="F32" s="39"/>
      <c r="G32" s="19"/>
      <c r="H32" s="40" t="str">
        <f>IFERROR(IF(INDEX('[1]公式予選（TT）AGr-結果表・グリッド用（貼付）'!$A:$Z,MATCH($G30,'[1]公式予選（TT）AGr-結果表・グリッド用（貼付）'!$A:$A,0),MATCH("team",'[1]公式予選（TT）AGr-結果表・グリッド用（貼付）'!$1:$1,0))=0,"",INDEX('[1]公式予選（TT）AGr-結果表・グリッド用（貼付）'!$A:$Z,MATCH($G30,'[1]公式予選（TT）AGr-結果表・グリッド用（貼付）'!$A:$A,0),MATCH("team",'[1]公式予選（TT）AGr-結果表・グリッド用（貼付）'!$1:$1,0))),"")</f>
        <v>HIGUCHI RacingTeam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5" customHeight="1" x14ac:dyDescent="0.15">
      <c r="A34" s="46"/>
      <c r="B34" s="5">
        <f>IF(MAX('[1]公式予選（TT）AGr-結果表・グリッド用（貼付）'!A:A)&gt;G30,G30+1,"")</f>
        <v>11</v>
      </c>
      <c r="C34" s="30">
        <f>IFERROR(INDEX('[1]公式予選（TT）AGr-結果表・グリッド用（貼付）'!$A:$Z,MATCH($B34,'[1]公式予選（TT）AGr-結果表・グリッド用（貼付）'!$A:$A,0),MATCH("No.",'[1]公式予選（TT）AGr-結果表・グリッド用（貼付）'!$1:$1,0)),"")</f>
        <v>48</v>
      </c>
      <c r="D34" s="27" t="str">
        <f>IFERROR(INDEX('[1]公式予選（TT）AGr-結果表・グリッド用（貼付）'!$A:$Z,MATCH($B34,'[1]公式予選（TT）AGr-結果表・グリッド用（貼付）'!$A:$A,0),MATCH("名前",'[1]公式予選（TT）AGr-結果表・グリッド用（貼付）'!$1:$1,0)),"")</f>
        <v>渡辺 都羽沙</v>
      </c>
      <c r="E34" s="27"/>
      <c r="F34" s="29">
        <f>IF(IFERROR(INDEX('[1]公式予選（TT）AGr-結果表・グリッド用（貼付）'!$A:$Z,MATCH($B34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34,'[1]公式予選（TT）AGr-結果表・グリッド用（貼付）'!$A:$A,0),MATCH("BestLap",'[1]公式予選（TT）AGr-結果表・グリッド用（貼付）'!$1:$1,0)),""))</f>
        <v>7.0856481481481476E-4</v>
      </c>
      <c r="G34" s="5">
        <f>IF(MAX('[1]公式予選（TT）AGr-結果表・グリッド用（貼付）'!$A:$A)&gt;B34,B34+1,"")</f>
        <v>12</v>
      </c>
      <c r="H34" s="30">
        <f>INDEX('[1]公式予選（TT）AGr-結果表・グリッド用（貼付）'!$A:$Z,MATCH($G34,'[1]公式予選（TT）AGr-結果表・グリッド用（貼付）'!$A:$A,0),MATCH("No.",'[1]公式予選（TT）AGr-結果表・グリッド用（貼付）'!$1:$1,0))</f>
        <v>34</v>
      </c>
      <c r="I34" s="27" t="str">
        <f>IFERROR(INDEX('[1]公式予選（TT）AGr-結果表・グリッド用（貼付）'!$A:$Z,MATCH($G34,'[1]公式予選（TT）AGr-結果表・グリッド用（貼付）'!$A:$A,0),MATCH("名前",'[1]公式予選（TT）AGr-結果表・グリッド用（貼付）'!$1:$1,0)),"")</f>
        <v>岡澤 圭吾</v>
      </c>
      <c r="J34" s="27"/>
      <c r="K34" s="29">
        <f>IFERROR(IF(INDEX('[1]公式予選（TT）AGr-結果表・グリッド用（貼付）'!$A:$Z,MATCH($G34,'[1]公式予選（TT）AGr-結果表・グリッド用（貼付）'!$A:$A,0),MATCH("BestLap",'[1]公式予選（TT）AGr-結果表・グリッド用（貼付）'!$1:$1,0))=0,"",INDEX('[1]公式予選（TT）AGr-結果表・グリッド用（貼付）'!$A:$Z,MATCH($G34,'[1]公式予選（TT）AGr-結果表・グリッド用（貼付）'!$A:$A,0),MATCH("BestLap",'[1]公式予選（TT）AGr-結果表・グリッド用（貼付）'!$1:$1,0))),"")</f>
        <v>7.0914351851851856E-4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AGr-結果表・グリッド用（貼付）'!$A:$Z,MATCH($B34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34,'[1]公式予選（TT）AGr-結果表・グリッド用（貼付）'!$A:$A,0),MATCH("クラス",'[1]公式予選（TT）AGr-結果表・グリッド用（貼付）'!$1:$1,0)),""))</f>
        <v>YAMAHA SS</v>
      </c>
      <c r="D35" s="33"/>
      <c r="E35" s="35"/>
      <c r="F35" s="32" t="str">
        <f>IF(IFERROR(INDEX('[1]公式予選（TT）AGr-結果表・グリッド用（貼付）'!$A:$Z,MATCH($B34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34,'[1]公式予選（TT）AGr-結果表・グリッド用（貼付）'!$A:$A,0),MATCH("Model/Engine",'[1]公式予選（TT）AGr-結果表・グリッド用（貼付）'!$1:$1,0)),""))</f>
        <v>birel/YAMAHA</v>
      </c>
      <c r="G35" s="19"/>
      <c r="H35" s="32" t="str">
        <f>IF(IFERROR(INDEX('[1]公式予選（TT）AGr-結果表・グリッド用（貼付）'!$A:$Z,MATCH($G34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34,'[1]公式予選（TT）AGr-結果表・グリッド用（貼付）'!$A:$A,0),MATCH("クラス",'[1]公式予選（TT）AGr-結果表・グリッド用（貼付）'!$1:$1,0)),""))</f>
        <v>YAMAHA SS</v>
      </c>
      <c r="I35" s="33"/>
      <c r="J35" s="35"/>
      <c r="K35" s="32" t="str">
        <f>IFERROR(IF(INDEX('[1]公式予選（TT）AGr-結果表・グリッド用（貼付）'!$A:$Z,MATCH($G34,'[1]公式予選（TT）AGr-結果表・グリッド用（貼付）'!$A:$A,0),MATCH("Model/Engine",'[1]公式予選（TT）AGr-結果表・グリッド用（貼付）'!$1:$1,0))=0,"",INDEX('[1]公式予選（TT）AGr-結果表・グリッド用（貼付）'!$A:$Z,MATCH($G34,'[1]公式予選（TT）AGr-結果表・グリッド用（貼付）'!$A:$A,0),MATCH("Model/Engine",'[1]公式予選（TT）AGr-結果表・グリッド用（貼付）'!$1:$1,0))),"")</f>
        <v>KOSMIC/YAMAHA</v>
      </c>
      <c r="L35" s="45"/>
      <c r="M35" s="2"/>
    </row>
    <row r="36" spans="1:15" ht="9.9499999999999993" customHeight="1" x14ac:dyDescent="0.15">
      <c r="A36" s="46"/>
      <c r="B36" s="19"/>
      <c r="C36" s="40" t="str">
        <f>IF(IFERROR(INDEX('[1]公式予選（TT）AGr-結果表・グリッド用（貼付）'!$A:$Z,MATCH($B34,'[1]公式予選（TT）AGr-結果表・グリッド用（貼付）'!$A:$A,0),MATCH("team",'[1]公式予選（TT）AGr-結果表・グリッド用（貼付）'!$1:$1,0)),"")=0,"",IFERROR(INDEX('[1]公式予選（TT）AGr-結果表・グリッド用（貼付）'!$A:$Z,MATCH($B34,'[1]公式予選（TT）AGr-結果表・グリッド用（貼付）'!$A:$A,0),MATCH("team",'[1]公式予選（TT）AGr-結果表・グリッド用（貼付）'!$1:$1,0)),""))</f>
        <v>TEAM HIRANO</v>
      </c>
      <c r="D36" s="41"/>
      <c r="E36" s="40"/>
      <c r="F36" s="39"/>
      <c r="G36" s="19"/>
      <c r="H36" s="40" t="str">
        <f>IFERROR(IF(INDEX('[1]公式予選（TT）AGr-結果表・グリッド用（貼付）'!$A:$Z,MATCH($G34,'[1]公式予選（TT）AGr-結果表・グリッド用（貼付）'!$A:$A,0),MATCH("team",'[1]公式予選（TT）AGr-結果表・グリッド用（貼付）'!$1:$1,0))=0,"",INDEX('[1]公式予選（TT）AGr-結果表・グリッド用（貼付）'!$A:$Z,MATCH($G34,'[1]公式予選（TT）AGr-結果表・グリッド用（貼付）'!$A:$A,0),MATCH("team",'[1]公式予選（TT）AGr-結果表・グリッド用（貼付）'!$1:$1,0))),"")</f>
        <v>HRT with ｶﾛｰﾗ新茨城CSI Racing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5" customHeight="1" x14ac:dyDescent="0.15">
      <c r="A38" s="46"/>
      <c r="B38" s="5">
        <f>IF(MAX('[1]公式予選（TT）AGr-結果表・グリッド用（貼付）'!A:A)&gt;G34,G34+1,"")</f>
        <v>13</v>
      </c>
      <c r="C38" s="30">
        <f>IFERROR(INDEX('[1]公式予選（TT）AGr-結果表・グリッド用（貼付）'!$A:$Z,MATCH($B38,'[1]公式予選（TT）AGr-結果表・グリッド用（貼付）'!$A:$A,0),MATCH("No.",'[1]公式予選（TT）AGr-結果表・グリッド用（貼付）'!$1:$1,0)),"")</f>
        <v>10</v>
      </c>
      <c r="D38" s="27" t="str">
        <f>IFERROR(INDEX('[1]公式予選（TT）AGr-結果表・グリッド用（貼付）'!$A:$Z,MATCH($B38,'[1]公式予選（TT）AGr-結果表・グリッド用（貼付）'!$A:$A,0),MATCH("名前",'[1]公式予選（TT）AGr-結果表・グリッド用（貼付）'!$1:$1,0)),"")</f>
        <v>上田 凌成</v>
      </c>
      <c r="E38" s="27"/>
      <c r="F38" s="29">
        <f>IF(IFERROR(INDEX('[1]公式予選（TT）AGr-結果表・グリッド用（貼付）'!$A:$Z,MATCH($B38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38,'[1]公式予選（TT）AGr-結果表・グリッド用（貼付）'!$A:$A,0),MATCH("BestLap",'[1]公式予選（TT）AGr-結果表・グリッド用（貼付）'!$1:$1,0)),""))</f>
        <v>7.0938657407407409E-4</v>
      </c>
      <c r="G38" s="5">
        <f>IF(MAX('[1]公式予選（TT）AGr-結果表・グリッド用（貼付）'!$A:$A)&gt;B38,B38+1,"")</f>
        <v>14</v>
      </c>
      <c r="H38" s="30">
        <f>INDEX('[1]公式予選（TT）AGr-結果表・グリッド用（貼付）'!$A:$Z,MATCH($G38,'[1]公式予選（TT）AGr-結果表・グリッド用（貼付）'!$A:$A,0),MATCH("No.",'[1]公式予選（TT）AGr-結果表・グリッド用（貼付）'!$1:$1,0))</f>
        <v>93</v>
      </c>
      <c r="I38" s="27" t="str">
        <f>IFERROR(INDEX('[1]公式予選（TT）AGr-結果表・グリッド用（貼付）'!$A:$Z,MATCH($G38,'[1]公式予選（TT）AGr-結果表・グリッド用（貼付）'!$A:$A,0),MATCH("名前",'[1]公式予選（TT）AGr-結果表・グリッド用（貼付）'!$1:$1,0)),"")</f>
        <v>吉井 亮仁</v>
      </c>
      <c r="J38" s="27"/>
      <c r="K38" s="29">
        <f>IFERROR(IF(INDEX('[1]公式予選（TT）AGr-結果表・グリッド用（貼付）'!$A:$Z,MATCH($G38,'[1]公式予選（TT）AGr-結果表・グリッド用（貼付）'!$A:$A,0),MATCH("BestLap",'[1]公式予選（TT）AGr-結果表・グリッド用（貼付）'!$1:$1,0))=0,"",INDEX('[1]公式予選（TT）AGr-結果表・グリッド用（貼付）'!$A:$Z,MATCH($G38,'[1]公式予選（TT）AGr-結果表・グリッド用（貼付）'!$A:$A,0),MATCH("BestLap",'[1]公式予選（TT）AGr-結果表・グリッド用（貼付）'!$1:$1,0))),"")</f>
        <v>7.1311342592592596E-4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AGr-結果表・グリッド用（貼付）'!$A:$Z,MATCH($B38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38,'[1]公式予選（TT）AGr-結果表・グリッド用（貼付）'!$A:$A,0),MATCH("クラス",'[1]公式予選（TT）AGr-結果表・グリッド用（貼付）'!$1:$1,0)),""))</f>
        <v>YAMAHA SS</v>
      </c>
      <c r="D39" s="33"/>
      <c r="E39" s="35"/>
      <c r="F39" s="32" t="str">
        <f>IF(IFERROR(INDEX('[1]公式予選（TT）AGr-結果表・グリッド用（貼付）'!$A:$Z,MATCH($B38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38,'[1]公式予選（TT）AGr-結果表・グリッド用（貼付）'!$A:$A,0),MATCH("Model/Engine",'[1]公式予選（TT）AGr-結果表・グリッド用（貼付）'!$1:$1,0)),""))</f>
        <v>ｺｽﾐｯｸ/YAMAHA</v>
      </c>
      <c r="G39" s="19"/>
      <c r="H39" s="32" t="str">
        <f>IF(IFERROR(INDEX('[1]公式予選（TT）AGr-結果表・グリッド用（貼付）'!$A:$Z,MATCH($G38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38,'[1]公式予選（TT）AGr-結果表・グリッド用（貼付）'!$A:$A,0),MATCH("クラス",'[1]公式予選（TT）AGr-結果表・グリッド用（貼付）'!$1:$1,0)),""))</f>
        <v>YAMAHA SS</v>
      </c>
      <c r="I39" s="33"/>
      <c r="J39" s="35"/>
      <c r="K39" s="32" t="str">
        <f>IFERROR(IF(INDEX('[1]公式予選（TT）AGr-結果表・グリッド用（貼付）'!$A:$Z,MATCH($G38,'[1]公式予選（TT）AGr-結果表・グリッド用（貼付）'!$A:$A,0),MATCH("Model/Engine",'[1]公式予選（TT）AGr-結果表・グリッド用（貼付）'!$1:$1,0))=0,"",INDEX('[1]公式予選（TT）AGr-結果表・グリッド用（貼付）'!$A:$Z,MATCH($G38,'[1]公式予選（TT）AGr-結果表・グリッド用（貼付）'!$A:$A,0),MATCH("Model/Engine",'[1]公式予選（TT）AGr-結果表・グリッド用（貼付）'!$1:$1,0))),"")</f>
        <v>ﾄﾆｰｶｰﾄ/YAMAHA</v>
      </c>
      <c r="L39" s="45"/>
      <c r="M39" s="2"/>
    </row>
    <row r="40" spans="1:15" ht="9.9499999999999993" customHeight="1" x14ac:dyDescent="0.15">
      <c r="A40" s="2"/>
      <c r="B40" s="19"/>
      <c r="C40" s="40" t="str">
        <f>IF(IFERROR(INDEX('[1]公式予選（TT）AGr-結果表・グリッド用（貼付）'!$A:$Z,MATCH($B38,'[1]公式予選（TT）AGr-結果表・グリッド用（貼付）'!$A:$A,0),MATCH("team",'[1]公式予選（TT）AGr-結果表・グリッド用（貼付）'!$1:$1,0)),"")=0,"",IFERROR(INDEX('[1]公式予選（TT）AGr-結果表・グリッド用（貼付）'!$A:$Z,MATCH($B38,'[1]公式予選（TT）AGr-結果表・グリッド用（貼付）'!$A:$A,0),MATCH("team",'[1]公式予選（TT）AGr-結果表・グリッド用（貼付）'!$1:$1,0)),""))</f>
        <v>Phoenix</v>
      </c>
      <c r="D40" s="41"/>
      <c r="E40" s="40"/>
      <c r="F40" s="39"/>
      <c r="G40" s="19"/>
      <c r="H40" s="40" t="str">
        <f>IFERROR(IF(INDEX('[1]公式予選（TT）AGr-結果表・グリッド用（貼付）'!$A:$Z,MATCH($G38,'[1]公式予選（TT）AGr-結果表・グリッド用（貼付）'!$A:$A,0),MATCH("team",'[1]公式予選（TT）AGr-結果表・グリッド用（貼付）'!$1:$1,0))=0,"",INDEX('[1]公式予選（TT）AGr-結果表・グリッド用（貼付）'!$A:$Z,MATCH($G38,'[1]公式予選（TT）AGr-結果表・グリッド用（貼付）'!$A:$A,0),MATCH("team",'[1]公式予選（TT）AGr-結果表・グリッド用（貼付）'!$1:$1,0))),"")</f>
        <v>ONE POINT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5" customHeight="1" x14ac:dyDescent="0.15">
      <c r="A42" s="2"/>
      <c r="B42" s="5">
        <f>IF(MAX('[1]公式予選（TT）AGr-結果表・グリッド用（貼付）'!A:A)&gt;G38,G38+1,"")</f>
        <v>15</v>
      </c>
      <c r="C42" s="30">
        <f>IFERROR(INDEX('[1]公式予選（TT）AGr-結果表・グリッド用（貼付）'!$A:$Z,MATCH($B42,'[1]公式予選（TT）AGr-結果表・グリッド用（貼付）'!$A:$A,0),MATCH("No.",'[1]公式予選（TT）AGr-結果表・グリッド用（貼付）'!$1:$1,0)),"")</f>
        <v>14</v>
      </c>
      <c r="D42" s="27" t="str">
        <f>IFERROR(INDEX('[1]公式予選（TT）AGr-結果表・グリッド用（貼付）'!$A:$Z,MATCH($B42,'[1]公式予選（TT）AGr-結果表・グリッド用（貼付）'!$A:$A,0),MATCH("名前",'[1]公式予選（TT）AGr-結果表・グリッド用（貼付）'!$1:$1,0)),"")</f>
        <v>藤原 和生</v>
      </c>
      <c r="E42" s="27"/>
      <c r="F42" s="29">
        <f>IF(IFERROR(INDEX('[1]公式予選（TT）AGr-結果表・グリッド用（貼付）'!$A:$Z,MATCH($B42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42,'[1]公式予選（TT）AGr-結果表・グリッド用（貼付）'!$A:$A,0),MATCH("BestLap",'[1]公式予選（TT）AGr-結果表・グリッド用（貼付）'!$1:$1,0)),""))</f>
        <v>7.1403935185185199E-4</v>
      </c>
      <c r="G42" s="5">
        <f>IF(MAX('[1]公式予選（TT）AGr-結果表・グリッド用（貼付）'!$A:$A)&gt;B42,B42+1,"")</f>
        <v>16</v>
      </c>
      <c r="H42" s="30">
        <f>INDEX('[1]公式予選（TT）AGr-結果表・グリッド用（貼付）'!$A:$Z,MATCH($G42,'[1]公式予選（TT）AGr-結果表・グリッド用（貼付）'!$A:$A,0),MATCH("No.",'[1]公式予選（TT）AGr-結果表・グリッド用（貼付）'!$1:$1,0))</f>
        <v>58</v>
      </c>
      <c r="I42" s="27" t="str">
        <f>IFERROR(INDEX('[1]公式予選（TT）AGr-結果表・グリッド用（貼付）'!$A:$Z,MATCH($G42,'[1]公式予選（TT）AGr-結果表・グリッド用（貼付）'!$A:$A,0),MATCH("名前",'[1]公式予選（TT）AGr-結果表・グリッド用（貼付）'!$1:$1,0)),"")</f>
        <v>植原 愛月</v>
      </c>
      <c r="J42" s="27"/>
      <c r="K42" s="29">
        <f>IFERROR(IF(INDEX('[1]公式予選（TT）AGr-結果表・グリッド用（貼付）'!$A:$Z,MATCH($G42,'[1]公式予選（TT）AGr-結果表・グリッド用（貼付）'!$A:$A,0),MATCH("BestLap",'[1]公式予選（TT）AGr-結果表・グリッド用（貼付）'!$1:$1,0))=0,"",INDEX('[1]公式予選（TT）AGr-結果表・グリッド用（貼付）'!$A:$Z,MATCH($G42,'[1]公式予選（TT）AGr-結果表・グリッド用（貼付）'!$A:$A,0),MATCH("BestLap",'[1]公式予選（TT）AGr-結果表・グリッド用（貼付）'!$1:$1,0))),"")</f>
        <v>7.1409722222222219E-4</v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AGr-結果表・グリッド用（貼付）'!$A:$Z,MATCH($B42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42,'[1]公式予選（TT）AGr-結果表・グリッド用（貼付）'!$A:$A,0),MATCH("クラス",'[1]公式予選（TT）AGr-結果表・グリッド用（貼付）'!$1:$1,0)),""))</f>
        <v>YAMAHA SS</v>
      </c>
      <c r="D43" s="33"/>
      <c r="E43" s="35"/>
      <c r="F43" s="32" t="str">
        <f>IF(IFERROR(INDEX('[1]公式予選（TT）AGr-結果表・グリッド用（貼付）'!$A:$Z,MATCH($B42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42,'[1]公式予選（TT）AGr-結果表・グリッド用（貼付）'!$A:$A,0),MATCH("Model/Engine",'[1]公式予選（TT）AGr-結果表・グリッド用（貼付）'!$1:$1,0)),""))</f>
        <v>birelART/YAMAHA</v>
      </c>
      <c r="G43" s="19"/>
      <c r="H43" s="32" t="str">
        <f>IF(IFERROR(INDEX('[1]公式予選（TT）AGr-結果表・グリッド用（貼付）'!$A:$Z,MATCH($G42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42,'[1]公式予選（TT）AGr-結果表・グリッド用（貼付）'!$A:$A,0),MATCH("クラス",'[1]公式予選（TT）AGr-結果表・グリッド用（貼付）'!$1:$1,0)),""))</f>
        <v>YAMAHA SS</v>
      </c>
      <c r="I43" s="33"/>
      <c r="J43" s="35"/>
      <c r="K43" s="32" t="str">
        <f>IFERROR(IF(INDEX('[1]公式予選（TT）AGr-結果表・グリッド用（貼付）'!$A:$Z,MATCH($G42,'[1]公式予選（TT）AGr-結果表・グリッド用（貼付）'!$A:$A,0),MATCH("Model/Engine",'[1]公式予選（TT）AGr-結果表・グリッド用（貼付）'!$1:$1,0))=0,"",INDEX('[1]公式予選（TT）AGr-結果表・グリッド用（貼付）'!$A:$Z,MATCH($G42,'[1]公式予選（TT）AGr-結果表・グリッド用（貼付）'!$A:$A,0),MATCH("Model/Engine",'[1]公式予選（TT）AGr-結果表・グリッド用（貼付）'!$1:$1,0))),"")</f>
        <v>ﾋﾞﾚﾙ/YAMAHA</v>
      </c>
      <c r="L43" s="45"/>
      <c r="M43" s="2"/>
    </row>
    <row r="44" spans="1:15" ht="9.9499999999999993" customHeight="1" x14ac:dyDescent="0.15">
      <c r="A44" s="2"/>
      <c r="B44" s="19"/>
      <c r="C44" s="40" t="str">
        <f>IF(IFERROR(INDEX('[1]公式予選（TT）AGr-結果表・グリッド用（貼付）'!$A:$Z,MATCH($B42,'[1]公式予選（TT）AGr-結果表・グリッド用（貼付）'!$A:$A,0),MATCH("team",'[1]公式予選（TT）AGr-結果表・グリッド用（貼付）'!$1:$1,0)),"")=0,"",IFERROR(INDEX('[1]公式予選（TT）AGr-結果表・グリッド用（貼付）'!$A:$Z,MATCH($B42,'[1]公式予選（TT）AGr-結果表・グリッド用（貼付）'!$A:$A,0),MATCH("team",'[1]公式予選（TT）AGr-結果表・グリッド用（貼付）'!$1:$1,0)),""))</f>
        <v>Team MsEnrgy</v>
      </c>
      <c r="D44" s="41"/>
      <c r="E44" s="40"/>
      <c r="F44" s="39"/>
      <c r="G44" s="19"/>
      <c r="H44" s="40" t="str">
        <f>IFERROR(IF(INDEX('[1]公式予選（TT）AGr-結果表・グリッド用（貼付）'!$A:$Z,MATCH($G42,'[1]公式予選（TT）AGr-結果表・グリッド用（貼付）'!$A:$A,0),MATCH("team",'[1]公式予選（TT）AGr-結果表・グリッド用（貼付）'!$1:$1,0))=0,"",INDEX('[1]公式予選（TT）AGr-結果表・グリッド用（貼付）'!$A:$Z,MATCH($G42,'[1]公式予選（TT）AGr-結果表・グリッド用（貼付）'!$A:$A,0),MATCH("team",'[1]公式予選（TT）AGr-結果表・グリッド用（貼付）'!$1:$1,0))),"")</f>
        <v>Higuchi Racing Team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5" customHeight="1" x14ac:dyDescent="0.15">
      <c r="A46" s="2"/>
      <c r="B46" s="5">
        <f>IF(MAX('[1]公式予選（TT）AGr-結果表・グリッド用（貼付）'!A:A)&gt;G42,G42+1,"")</f>
        <v>17</v>
      </c>
      <c r="C46" s="30">
        <f>IFERROR(INDEX('[1]公式予選（TT）AGr-結果表・グリッド用（貼付）'!$A:$Z,MATCH($B46,'[1]公式予選（TT）AGr-結果表・グリッド用（貼付）'!$A:$A,0),MATCH("No.",'[1]公式予選（TT）AGr-結果表・グリッド用（貼付）'!$1:$1,0)),"")</f>
        <v>98</v>
      </c>
      <c r="D46" s="27" t="str">
        <f>IFERROR(INDEX('[1]公式予選（TT）AGr-結果表・グリッド用（貼付）'!$A:$Z,MATCH($B46,'[1]公式予選（TT）AGr-結果表・グリッド用（貼付）'!$A:$A,0),MATCH("名前",'[1]公式予選（TT）AGr-結果表・グリッド用（貼付）'!$1:$1,0)),"")</f>
        <v>上窪 一輝</v>
      </c>
      <c r="E46" s="27"/>
      <c r="F46" s="29">
        <f>IF(IFERROR(INDEX('[1]公式予選（TT）AGr-結果表・グリッド用（貼付）'!$A:$Z,MATCH($B46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46,'[1]公式予選（TT）AGr-結果表・グリッド用（貼付）'!$A:$A,0),MATCH("BestLap",'[1]公式予選（TT）AGr-結果表・グリッド用（貼付）'!$1:$1,0)),""))</f>
        <v>7.1497685185185195E-4</v>
      </c>
      <c r="G46" s="5">
        <f>IF(MAX('[1]公式予選（TT）AGr-結果表・グリッド用（貼付）'!$A:$A)&gt;B46,B46+1,"")</f>
        <v>18</v>
      </c>
      <c r="H46" s="30">
        <f>INDEX('[1]公式予選（TT）AGr-結果表・グリッド用（貼付）'!$A:$Z,MATCH($G46,'[1]公式予選（TT）AGr-結果表・グリッド用（貼付）'!$A:$A,0),MATCH("No.",'[1]公式予選（TT）AGr-結果表・グリッド用（貼付）'!$1:$1,0))</f>
        <v>41</v>
      </c>
      <c r="I46" s="27" t="str">
        <f>IFERROR(INDEX('[1]公式予選（TT）AGr-結果表・グリッド用（貼付）'!$A:$Z,MATCH($G46,'[1]公式予選（TT）AGr-結果表・グリッド用（貼付）'!$A:$A,0),MATCH("名前",'[1]公式予選（TT）AGr-結果表・グリッド用（貼付）'!$1:$1,0)),"")</f>
        <v>春日 龍之介</v>
      </c>
      <c r="J46" s="27"/>
      <c r="K46" s="29">
        <f>IFERROR(IF(INDEX('[1]公式予選（TT）AGr-結果表・グリッド用（貼付）'!$A:$Z,MATCH($G46,'[1]公式予選（TT）AGr-結果表・グリッド用（貼付）'!$A:$A,0),MATCH("BestLap",'[1]公式予選（TT）AGr-結果表・グリッド用（貼付）'!$1:$1,0))=0,"",INDEX('[1]公式予選（TT）AGr-結果表・グリッド用（貼付）'!$A:$Z,MATCH($G46,'[1]公式予選（TT）AGr-結果表・グリッド用（貼付）'!$A:$A,0),MATCH("BestLap",'[1]公式予選（TT）AGr-結果表・グリッド用（貼付）'!$1:$1,0))),"")</f>
        <v>7.150694444444445E-4</v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AGr-結果表・グリッド用（貼付）'!$A:$Z,MATCH($B46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46,'[1]公式予選（TT）AGr-結果表・グリッド用（貼付）'!$A:$A,0),MATCH("クラス",'[1]公式予選（TT）AGr-結果表・グリッド用（貼付）'!$1:$1,0)),""))</f>
        <v>YAMAHA SS</v>
      </c>
      <c r="D47" s="33"/>
      <c r="E47" s="35"/>
      <c r="F47" s="32" t="str">
        <f>IF(IFERROR(INDEX('[1]公式予選（TT）AGr-結果表・グリッド用（貼付）'!$A:$Z,MATCH($B46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46,'[1]公式予選（TT）AGr-結果表・グリッド用（貼付）'!$A:$A,0),MATCH("Model/Engine",'[1]公式予選（TT）AGr-結果表・グリッド用（貼付）'!$1:$1,0)),""))</f>
        <v>EXPRIT/YAMAHA</v>
      </c>
      <c r="G47" s="19"/>
      <c r="H47" s="32" t="str">
        <f>IF(IFERROR(INDEX('[1]公式予選（TT）AGr-結果表・グリッド用（貼付）'!$A:$Z,MATCH($G46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46,'[1]公式予選（TT）AGr-結果表・グリッド用（貼付）'!$A:$A,0),MATCH("クラス",'[1]公式予選（TT）AGr-結果表・グリッド用（貼付）'!$1:$1,0)),""))</f>
        <v>YAMAHA SS</v>
      </c>
      <c r="I47" s="33"/>
      <c r="J47" s="35"/>
      <c r="K47" s="32" t="str">
        <f>IFERROR(IF(INDEX('[1]公式予選（TT）AGr-結果表・グリッド用（貼付）'!$A:$Z,MATCH($G46,'[1]公式予選（TT）AGr-結果表・グリッド用（貼付）'!$A:$A,0),MATCH("Model/Engine",'[1]公式予選（TT）AGr-結果表・グリッド用（貼付）'!$1:$1,0))=0,"",INDEX('[1]公式予選（TT）AGr-結果表・グリッド用（貼付）'!$A:$Z,MATCH($G46,'[1]公式予選（TT）AGr-結果表・グリッド用（貼付）'!$A:$A,0),MATCH("Model/Engine",'[1]公式予選（TT）AGr-結果表・グリッド用（貼付）'!$1:$1,0))),"")</f>
        <v>XENON/YAMAHA</v>
      </c>
      <c r="L47" s="45"/>
      <c r="M47" s="2"/>
      <c r="O47" s="47"/>
    </row>
    <row r="48" spans="1:15" ht="9.9499999999999993" customHeight="1" x14ac:dyDescent="0.15">
      <c r="A48" s="2"/>
      <c r="B48" s="19"/>
      <c r="C48" s="40" t="str">
        <f>IF(IFERROR(INDEX('[1]公式予選（TT）AGr-結果表・グリッド用（貼付）'!$A:$Z,MATCH($B46,'[1]公式予選（TT）AGr-結果表・グリッド用（貼付）'!$A:$A,0),MATCH("team",'[1]公式予選（TT）AGr-結果表・グリッド用（貼付）'!$1:$1,0)),"")=0,"",IFERROR(INDEX('[1]公式予選（TT）AGr-結果表・グリッド用（貼付）'!$A:$Z,MATCH($B46,'[1]公式予選（TT）AGr-結果表・グリッド用（貼付）'!$A:$A,0),MATCH("team",'[1]公式予選（TT）AGr-結果表・グリッド用（貼付）'!$1:$1,0)),""))</f>
        <v>HIGUCHI Racing Team</v>
      </c>
      <c r="D48" s="41"/>
      <c r="E48" s="40"/>
      <c r="F48" s="39"/>
      <c r="G48" s="19"/>
      <c r="H48" s="40" t="str">
        <f>IFERROR(IF(INDEX('[1]公式予選（TT）AGr-結果表・グリッド用（貼付）'!$A:$Z,MATCH($G46,'[1]公式予選（TT）AGr-結果表・グリッド用（貼付）'!$A:$A,0),MATCH("team",'[1]公式予選（TT）AGr-結果表・グリッド用（貼付）'!$1:$1,0))=0,"",INDEX('[1]公式予選（TT）AGr-結果表・グリッド用（貼付）'!$A:$Z,MATCH($G46,'[1]公式予選（TT）AGr-結果表・グリッド用（貼付）'!$A:$A,0),MATCH("team",'[1]公式予選（TT）AGr-結果表・グリッド用（貼付）'!$1:$1,0))),"")</f>
        <v>SPS川口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5" customHeight="1" x14ac:dyDescent="0.15">
      <c r="A50" s="2"/>
      <c r="B50" s="5">
        <f>IF(MAX('[1]公式予選（TT）AGr-結果表・グリッド用（貼付）'!A:A)&gt;G46,G46+1,"")</f>
        <v>19</v>
      </c>
      <c r="C50" s="30">
        <f>IFERROR(INDEX('[1]公式予選（TT）AGr-結果表・グリッド用（貼付）'!$A:$Z,MATCH($B50,'[1]公式予選（TT）AGr-結果表・グリッド用（貼付）'!$A:$A,0),MATCH("No.",'[1]公式予選（TT）AGr-結果表・グリッド用（貼付）'!$1:$1,0)),"")</f>
        <v>71</v>
      </c>
      <c r="D50" s="27" t="str">
        <f>IFERROR(INDEX('[1]公式予選（TT）AGr-結果表・グリッド用（貼付）'!$A:$Z,MATCH($B50,'[1]公式予選（TT）AGr-結果表・グリッド用（貼付）'!$A:$A,0),MATCH("名前",'[1]公式予選（TT）AGr-結果表・グリッド用（貼付）'!$1:$1,0)),"")</f>
        <v>上田 優季</v>
      </c>
      <c r="E50" s="27"/>
      <c r="F50" s="29">
        <f>IF(IFERROR(INDEX('[1]公式予選（TT）AGr-結果表・グリッド用（貼付）'!$A:$Z,MATCH($B50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50,'[1]公式予選（TT）AGr-結果表・グリッド用（貼付）'!$A:$A,0),MATCH("BestLap",'[1]公式予選（TT）AGr-結果表・グリッド用（貼付）'!$1:$1,0)),""))</f>
        <v>7.1530092592592598E-4</v>
      </c>
      <c r="G50" s="5">
        <f>IF(MAX('[1]公式予選（TT）AGr-結果表・グリッド用（貼付）'!$A:$A)&gt;B50,B50+1,"")</f>
        <v>20</v>
      </c>
      <c r="H50" s="30">
        <f>INDEX('[1]公式予選（TT）AGr-結果表・グリッド用（貼付）'!$A:$Z,MATCH($G50,'[1]公式予選（TT）AGr-結果表・グリッド用（貼付）'!$A:$A,0),MATCH("No.",'[1]公式予選（TT）AGr-結果表・グリッド用（貼付）'!$1:$1,0))</f>
        <v>72</v>
      </c>
      <c r="I50" s="27" t="str">
        <f>IFERROR(INDEX('[1]公式予選（TT）AGr-結果表・グリッド用（貼付）'!$A:$Z,MATCH($G50,'[1]公式予選（TT）AGr-結果表・グリッド用（貼付）'!$A:$A,0),MATCH("名前",'[1]公式予選（TT）AGr-結果表・グリッド用（貼付）'!$1:$1,0)),"")</f>
        <v>橋本 佳晟</v>
      </c>
      <c r="J50" s="27"/>
      <c r="K50" s="29">
        <f>IFERROR(IF(INDEX('[1]公式予選（TT）AGr-結果表・グリッド用（貼付）'!$A:$Z,MATCH($G50,'[1]公式予選（TT）AGr-結果表・グリッド用（貼付）'!$A:$A,0),MATCH("BestLap",'[1]公式予選（TT）AGr-結果表・グリッド用（貼付）'!$1:$1,0))=0,"",INDEX('[1]公式予選（TT）AGr-結果表・グリッド用（貼付）'!$A:$Z,MATCH($G50,'[1]公式予選（TT）AGr-結果表・グリッド用（貼付）'!$A:$A,0),MATCH("BestLap",'[1]公式予選（TT）AGr-結果表・グリッド用（貼付）'!$1:$1,0))),"")</f>
        <v>7.1655092592592593E-4</v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AGr-結果表・グリッド用（貼付）'!$A:$Z,MATCH($B50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50,'[1]公式予選（TT）AGr-結果表・グリッド用（貼付）'!$A:$A,0),MATCH("クラス",'[1]公式予選（TT）AGr-結果表・グリッド用（貼付）'!$1:$1,0)),""))</f>
        <v>YAMAHA SS</v>
      </c>
      <c r="D51" s="33"/>
      <c r="E51" s="35"/>
      <c r="F51" s="32" t="str">
        <f>IF(IFERROR(INDEX('[1]公式予選（TT）AGr-結果表・グリッド用（貼付）'!$A:$Z,MATCH($B50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50,'[1]公式予選（TT）AGr-結果表・グリッド用（貼付）'!$A:$A,0),MATCH("Model/Engine",'[1]公式予選（TT）AGr-結果表・グリッド用（貼付）'!$1:$1,0)),""))</f>
        <v>CL/YAMAHA</v>
      </c>
      <c r="G51" s="19"/>
      <c r="H51" s="32" t="str">
        <f>IF(IFERROR(INDEX('[1]公式予選（TT）AGr-結果表・グリッド用（貼付）'!$A:$Z,MATCH($G50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50,'[1]公式予選（TT）AGr-結果表・グリッド用（貼付）'!$A:$A,0),MATCH("クラス",'[1]公式予選（TT）AGr-結果表・グリッド用（貼付）'!$1:$1,0)),""))</f>
        <v>YAMAHA SS</v>
      </c>
      <c r="I51" s="33"/>
      <c r="J51" s="35"/>
      <c r="K51" s="32" t="str">
        <f>IFERROR(IF(INDEX('[1]公式予選（TT）AGr-結果表・グリッド用（貼付）'!$A:$Z,MATCH($G50,'[1]公式予選（TT）AGr-結果表・グリッド用（貼付）'!$A:$A,0),MATCH("Model/Engine",'[1]公式予選（TT）AGr-結果表・グリッド用（貼付）'!$1:$1,0))=0,"",INDEX('[1]公式予選（TT）AGr-結果表・グリッド用（貼付）'!$A:$Z,MATCH($G50,'[1]公式予選（TT）AGr-結果表・グリッド用（貼付）'!$A:$A,0),MATCH("Model/Engine",'[1]公式予選（TT）AGr-結果表・グリッド用（貼付）'!$1:$1,0))),"")</f>
        <v>CRG/YAMAHA</v>
      </c>
      <c r="L51" s="45"/>
      <c r="M51" s="2"/>
    </row>
    <row r="52" spans="1:13" ht="9.9499999999999993" customHeight="1" x14ac:dyDescent="0.15">
      <c r="A52" s="2"/>
      <c r="B52" s="19"/>
      <c r="C52" s="40" t="str">
        <f>IF(IFERROR(INDEX('[1]公式予選（TT）AGr-結果表・グリッド用（貼付）'!$A:$Z,MATCH($B50,'[1]公式予選（TT）AGr-結果表・グリッド用（貼付）'!$A:$A,0),MATCH("team",'[1]公式予選（TT）AGr-結果表・グリッド用（貼付）'!$1:$1,0)),"")=0,"",IFERROR(INDEX('[1]公式予選（TT）AGr-結果表・グリッド用（貼付）'!$A:$Z,MATCH($B50,'[1]公式予選（TT）AGr-結果表・グリッド用（貼付）'!$A:$A,0),MATCH("team",'[1]公式予選（TT）AGr-結果表・グリッド用（貼付）'!$1:$1,0)),""))</f>
        <v>ｶｰﾄｶﾞﾚｰｼﾞｸﾗｯｼｭﾒｲﾄ</v>
      </c>
      <c r="D52" s="41"/>
      <c r="E52" s="40"/>
      <c r="F52" s="39"/>
      <c r="G52" s="19"/>
      <c r="H52" s="40" t="str">
        <f>IFERROR(IF(INDEX('[1]公式予選（TT）AGr-結果表・グリッド用（貼付）'!$A:$Z,MATCH($G50,'[1]公式予選（TT）AGr-結果表・グリッド用（貼付）'!$A:$A,0),MATCH("team",'[1]公式予選（TT）AGr-結果表・グリッド用（貼付）'!$1:$1,0))=0,"",INDEX('[1]公式予選（TT）AGr-結果表・グリッド用（貼付）'!$A:$Z,MATCH($G50,'[1]公式予選（TT）AGr-結果表・グリッド用（貼付）'!$A:$A,0),MATCH("team",'[1]公式予選（TT）AGr-結果表・グリッド用（貼付）'!$1:$1,0))),"")</f>
        <v>KC NAGAHARA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5" customHeight="1" x14ac:dyDescent="0.15">
      <c r="A54" s="2"/>
      <c r="B54" s="5">
        <f>IF(MAX('[1]公式予選（TT）AGr-結果表・グリッド用（貼付）'!A:A)&gt;G50,G50+1,"")</f>
        <v>21</v>
      </c>
      <c r="C54" s="30">
        <f>IFERROR(INDEX('[1]公式予選（TT）AGr-結果表・グリッド用（貼付）'!$A:$Z,MATCH($B54,'[1]公式予選（TT）AGr-結果表・グリッド用（貼付）'!$A:$A,0),MATCH("No.",'[1]公式予選（TT）AGr-結果表・グリッド用（貼付）'!$1:$1,0)),"")</f>
        <v>52</v>
      </c>
      <c r="D54" s="27" t="str">
        <f>IFERROR(INDEX('[1]公式予選（TT）AGr-結果表・グリッド用（貼付）'!$A:$Z,MATCH($B54,'[1]公式予選（TT）AGr-結果表・グリッド用（貼付）'!$A:$A,0),MATCH("名前",'[1]公式予選（TT）AGr-結果表・グリッド用（貼付）'!$1:$1,0)),"")</f>
        <v>栗原 空</v>
      </c>
      <c r="E54" s="27"/>
      <c r="F54" s="29">
        <f>IF(IFERROR(INDEX('[1]公式予選（TT）AGr-結果表・グリッド用（貼付）'!$A:$Z,MATCH($B54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54,'[1]公式予選（TT）AGr-結果表・グリッド用（貼付）'!$A:$A,0),MATCH("BestLap",'[1]公式予選（TT）AGr-結果表・グリッド用（貼付）'!$1:$1,0)),""))</f>
        <v>7.194907407407407E-4</v>
      </c>
      <c r="G54" s="5">
        <f>IF(MAX('[1]公式予選（TT）AGr-結果表・グリッド用（貼付）'!$A:$A)&gt;B54,B54+1,"")</f>
        <v>22</v>
      </c>
      <c r="H54" s="30">
        <f>INDEX('[1]公式予選（TT）AGr-結果表・グリッド用（貼付）'!$A:$Z,MATCH($G54,'[1]公式予選（TT）AGr-結果表・グリッド用（貼付）'!$A:$A,0),MATCH("No.",'[1]公式予選（TT）AGr-結果表・グリッド用（貼付）'!$1:$1,0))</f>
        <v>47</v>
      </c>
      <c r="I54" s="27" t="str">
        <f>IFERROR(INDEX('[1]公式予選（TT）AGr-結果表・グリッド用（貼付）'!$A:$Z,MATCH($G54,'[1]公式予選（TT）AGr-結果表・グリッド用（貼付）'!$A:$A,0),MATCH("名前",'[1]公式予選（TT）AGr-結果表・グリッド用（貼付）'!$1:$1,0)),"")</f>
        <v>種田 れい</v>
      </c>
      <c r="J54" s="27"/>
      <c r="K54" s="29">
        <f>IFERROR(IF(INDEX('[1]公式予選（TT）AGr-結果表・グリッド用（貼付）'!$A:$Z,MATCH($G54,'[1]公式予選（TT）AGr-結果表・グリッド用（貼付）'!$A:$A,0),MATCH("BestLap",'[1]公式予選（TT）AGr-結果表・グリッド用（貼付）'!$1:$1,0))=0,"",INDEX('[1]公式予選（TT）AGr-結果表・グリッド用（貼付）'!$A:$Z,MATCH($G54,'[1]公式予選（TT）AGr-結果表・グリッド用（貼付）'!$A:$A,0),MATCH("BestLap",'[1]公式予選（TT）AGr-結果表・グリッド用（貼付）'!$1:$1,0))),"")</f>
        <v>7.3141203703703693E-4</v>
      </c>
      <c r="L54" s="39"/>
      <c r="M54" s="2"/>
    </row>
    <row r="55" spans="1:13" ht="6" customHeight="1" x14ac:dyDescent="0.15">
      <c r="A55" s="2"/>
      <c r="B55" s="19"/>
      <c r="C55" s="32" t="str">
        <f>IF(IFERROR(INDEX('[1]公式予選（TT）AGr-結果表・グリッド用（貼付）'!$A:$Z,MATCH($B54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54,'[1]公式予選（TT）AGr-結果表・グリッド用（貼付）'!$A:$A,0),MATCH("クラス",'[1]公式予選（TT）AGr-結果表・グリッド用（貼付）'!$1:$1,0)),""))</f>
        <v>YAMAHA SS</v>
      </c>
      <c r="D55" s="33"/>
      <c r="E55" s="35"/>
      <c r="F55" s="32" t="str">
        <f>IF(IFERROR(INDEX('[1]公式予選（TT）AGr-結果表・グリッド用（貼付）'!$A:$Z,MATCH($B54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54,'[1]公式予選（TT）AGr-結果表・グリッド用（貼付）'!$A:$A,0),MATCH("Model/Engine",'[1]公式予選（TT）AGr-結果表・グリッド用（貼付）'!$1:$1,0)),""))</f>
        <v>KOSMIC/YAMAHA</v>
      </c>
      <c r="G55" s="19"/>
      <c r="H55" s="32" t="str">
        <f>IF(IFERROR(INDEX('[1]公式予選（TT）AGr-結果表・グリッド用（貼付）'!$A:$Z,MATCH($G54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54,'[1]公式予選（TT）AGr-結果表・グリッド用（貼付）'!$A:$A,0),MATCH("クラス",'[1]公式予選（TT）AGr-結果表・グリッド用（貼付）'!$1:$1,0)),""))</f>
        <v>YAMAHA SS</v>
      </c>
      <c r="I55" s="33"/>
      <c r="J55" s="35"/>
      <c r="K55" s="32" t="str">
        <f>IFERROR(IF(INDEX('[1]公式予選（TT）AGr-結果表・グリッド用（貼付）'!$A:$Z,MATCH($G54,'[1]公式予選（TT）AGr-結果表・グリッド用（貼付）'!$A:$A,0),MATCH("Model/Engine",'[1]公式予選（TT）AGr-結果表・グリッド用（貼付）'!$1:$1,0))=0,"",INDEX('[1]公式予選（TT）AGr-結果表・グリッド用（貼付）'!$A:$Z,MATCH($G54,'[1]公式予選（TT）AGr-結果表・グリッド用（貼付）'!$A:$A,0),MATCH("Model/Engine",'[1]公式予選（TT）AGr-結果表・グリッド用（貼付）'!$1:$1,0))),"")</f>
        <v>TONY/YAMAHA</v>
      </c>
      <c r="L55" s="45"/>
      <c r="M55" s="2"/>
    </row>
    <row r="56" spans="1:13" ht="9.9499999999999993" customHeight="1" x14ac:dyDescent="0.15">
      <c r="A56" s="2"/>
      <c r="B56" s="19"/>
      <c r="C56" s="40" t="str">
        <f>IF(IFERROR(INDEX('[1]公式予選（TT）AGr-結果表・グリッド用（貼付）'!$A:$Z,MATCH($B54,'[1]公式予選（TT）AGr-結果表・グリッド用（貼付）'!$A:$A,0),MATCH("team",'[1]公式予選（TT）AGr-結果表・グリッド用（貼付）'!$1:$1,0)),"")=0,"",IFERROR(INDEX('[1]公式予選（TT）AGr-結果表・グリッド用（貼付）'!$A:$Z,MATCH($B54,'[1]公式予選（TT）AGr-結果表・グリッド用（貼付）'!$A:$A,0),MATCH("team",'[1]公式予選（TT）AGr-結果表・グリッド用（貼付）'!$1:$1,0)),""))</f>
        <v>SUPER CREW'S</v>
      </c>
      <c r="D56" s="41"/>
      <c r="E56" s="40"/>
      <c r="F56" s="39"/>
      <c r="G56" s="19"/>
      <c r="H56" s="40" t="str">
        <f>IFERROR(IF(INDEX('[1]公式予選（TT）AGr-結果表・グリッド用（貼付）'!$A:$Z,MATCH($G54,'[1]公式予選（TT）AGr-結果表・グリッド用（貼付）'!$A:$A,0),MATCH("team",'[1]公式予選（TT）AGr-結果表・グリッド用（貼付）'!$1:$1,0))=0,"",INDEX('[1]公式予選（TT）AGr-結果表・グリッド用（貼付）'!$A:$Z,MATCH($G54,'[1]公式予選（TT）AGr-結果表・グリッド用（貼付）'!$A:$A,0),MATCH("team",'[1]公式予選（TT）AGr-結果表・グリッド用（貼付）'!$1:$1,0))),"")</f>
        <v>FLAXﾓｰﾀｰｽﾎﾟｰﾂ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5" customHeight="1" x14ac:dyDescent="0.15">
      <c r="A58" s="2"/>
      <c r="B58" s="5">
        <f>IF(MAX('[1]公式予選（TT）AGr-結果表・グリッド用（貼付）'!A:A)&gt;G54,G54+1,"")</f>
        <v>23</v>
      </c>
      <c r="C58" s="30">
        <f>IFERROR(INDEX('[1]公式予選（TT）AGr-結果表・グリッド用（貼付）'!$A:$Z,MATCH($B58,'[1]公式予選（TT）AGr-結果表・グリッド用（貼付）'!$A:$A,0),MATCH("No.",'[1]公式予選（TT）AGr-結果表・グリッド用（貼付）'!$1:$1,0)),"")</f>
        <v>9</v>
      </c>
      <c r="D58" s="27" t="str">
        <f>IFERROR(INDEX('[1]公式予選（TT）AGr-結果表・グリッド用（貼付）'!$A:$Z,MATCH($B58,'[1]公式予選（TT）AGr-結果表・グリッド用（貼付）'!$A:$A,0),MATCH("名前",'[1]公式予選（TT）AGr-結果表・グリッド用（貼付）'!$1:$1,0)),"")</f>
        <v>森 建人</v>
      </c>
      <c r="E58" s="27"/>
      <c r="F58" s="29"/>
      <c r="G58" s="5" t="str">
        <f>IF(MAX('[1]公式予選（TT）AGr-結果表・グリッド用（貼付）'!$A:$A)&gt;B58,B58+1,"")</f>
        <v/>
      </c>
      <c r="H58" s="30" t="e">
        <f>INDEX('[1]公式予選（TT）AGr-結果表・グリッド用（貼付）'!$A:$Z,MATCH($G58,'[1]公式予選（TT）AGr-結果表・グリッド用（貼付）'!$A:$A,0),MATCH("No.",'[1]公式予選（TT）AGr-結果表・グリッド用（貼付）'!$1:$1,0))</f>
        <v>#N/A</v>
      </c>
      <c r="I58" s="27" t="str">
        <f>IFERROR(INDEX('[1]公式予選（TT）AGr-結果表・グリッド用（貼付）'!$A:$Z,MATCH($G58,'[1]公式予選（TT）AGr-結果表・グリッド用（貼付）'!$A:$A,0),MATCH("名前",'[1]公式予選（TT）AGr-結果表・グリッド用（貼付）'!$1:$1,0)),"")</f>
        <v/>
      </c>
      <c r="J58" s="27"/>
      <c r="K58" s="29" t="str">
        <f>IFERROR(IF(INDEX('[1]公式予選（TT）AGr-結果表・グリッド用（貼付）'!$A:$Z,MATCH($G58,'[1]公式予選（TT）AGr-結果表・グリッド用（貼付）'!$A:$A,0),MATCH("BestLap",'[1]公式予選（TT）AGr-結果表・グリッド用（貼付）'!$1:$1,0))=0,"",INDEX('[1]公式予選（TT）AGr-結果表・グリッド用（貼付）'!$A:$Z,MATCH($G58,'[1]公式予選（TT）AGr-結果表・グリッド用（貼付）'!$A:$A,0),MATCH("BestLap",'[1]公式予選（TT）AGr-結果表・グリッド用（貼付）'!$1:$1,0))),"")</f>
        <v/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AGr-結果表・グリッド用（貼付）'!$A:$Z,MATCH($B58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58,'[1]公式予選（TT）AGr-結果表・グリッド用（貼付）'!$A:$A,0),MATCH("クラス",'[1]公式予選（TT）AGr-結果表・グリッド用（貼付）'!$1:$1,0)),""))</f>
        <v>YAMAHA SS</v>
      </c>
      <c r="D59" s="33"/>
      <c r="E59" s="35"/>
      <c r="F59" s="32" t="str">
        <f>IF(IFERROR(INDEX('[1]公式予選（TT）AGr-結果表・グリッド用（貼付）'!$A:$Z,MATCH($B58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58,'[1]公式予選（TT）AGr-結果表・グリッド用（貼付）'!$A:$A,0),MATCH("Model/Engine",'[1]公式予選（TT）AGr-結果表・グリッド用（貼付）'!$1:$1,0)),""))</f>
        <v>ﾄﾞﾗｺﾞｺﾙｾ/YAMAHA</v>
      </c>
      <c r="G59" s="19"/>
      <c r="H59" s="32" t="str">
        <f>IF(IFERROR(INDEX('[1]公式予選（TT）AGr-結果表・グリッド用（貼付）'!$A:$Z,MATCH($G58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58,'[1]公式予選（TT）AGr-結果表・グリッド用（貼付）'!$A:$A,0),MATCH("クラス",'[1]公式予選（TT）AGr-結果表・グリッド用（貼付）'!$1:$1,0)),""))</f>
        <v/>
      </c>
      <c r="I59" s="33"/>
      <c r="J59" s="35"/>
      <c r="K59" s="32" t="str">
        <f>IFERROR(IF(INDEX('[1]公式予選（TT）AGr-結果表・グリッド用（貼付）'!$A:$Z,MATCH($G58,'[1]公式予選（TT）AGr-結果表・グリッド用（貼付）'!$A:$A,0),MATCH("Model/Engine",'[1]公式予選（TT）AGr-結果表・グリッド用（貼付）'!$1:$1,0))=0,"",INDEX('[1]公式予選（TT）AGr-結果表・グリッド用（貼付）'!$A:$Z,MATCH($G58,'[1]公式予選（TT）AGr-結果表・グリッド用（貼付）'!$A:$A,0),MATCH("Model/Engine",'[1]公式予選（TT）AGr-結果表・グリッド用（貼付）'!$1:$1,0))),"")</f>
        <v/>
      </c>
      <c r="L59" s="45"/>
      <c r="M59" s="2"/>
    </row>
    <row r="60" spans="1:13" ht="9.9499999999999993" customHeight="1" x14ac:dyDescent="0.15">
      <c r="A60" s="2"/>
      <c r="B60" s="19"/>
      <c r="C60" s="40" t="str">
        <f>IF(IFERROR(INDEX('[1]公式予選（TT）AGr-結果表・グリッド用（貼付）'!$A:$Z,MATCH($B58,'[1]公式予選（TT）AGr-結果表・グリッド用（貼付）'!$A:$A,0),MATCH("team",'[1]公式予選（TT）AGr-結果表・グリッド用（貼付）'!$1:$1,0)),"")=0,"",IFERROR(INDEX('[1]公式予選（TT）AGr-結果表・グリッド用（貼付）'!$A:$Z,MATCH($B58,'[1]公式予選（TT）AGr-結果表・グリッド用（貼付）'!$A:$A,0),MATCH("team",'[1]公式予選（TT）AGr-結果表・グリッド用（貼付）'!$1:$1,0)),""))</f>
        <v>M TECH SPORTS</v>
      </c>
      <c r="D60" s="41"/>
      <c r="E60" s="40"/>
      <c r="F60" s="39"/>
      <c r="G60" s="19"/>
      <c r="H60" s="40" t="str">
        <f>IFERROR(IF(INDEX('[1]公式予選（TT）AGr-結果表・グリッド用（貼付）'!$A:$Z,MATCH($G58,'[1]公式予選（TT）AGr-結果表・グリッド用（貼付）'!$A:$A,0),MATCH("team",'[1]公式予選（TT）AGr-結果表・グリッド用（貼付）'!$1:$1,0))=0,"",INDEX('[1]公式予選（TT）AGr-結果表・グリッド用（貼付）'!$A:$Z,MATCH($G58,'[1]公式予選（TT）AGr-結果表・グリッド用（貼付）'!$A:$A,0),MATCH("team",'[1]公式予選（TT）AGr-結果表・グリッド用（貼付）'!$1:$1,0))),"")</f>
        <v/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5" customHeight="1" x14ac:dyDescent="0.15">
      <c r="A62" s="2"/>
      <c r="B62" s="5" t="str">
        <f>IF(MAX('[1]公式予選（TT）AGr-結果表・グリッド用（貼付）'!A:A)&gt;G58,G58+1,"")</f>
        <v/>
      </c>
      <c r="C62" s="30" t="str">
        <f>IFERROR(INDEX('[1]公式予選（TT）AGr-結果表・グリッド用（貼付）'!$A:$Z,MATCH($B62,'[1]公式予選（TT）AGr-結果表・グリッド用（貼付）'!$A:$A,0),MATCH("No.",'[1]公式予選（TT）AGr-結果表・グリッド用（貼付）'!$1:$1,0)),"")</f>
        <v/>
      </c>
      <c r="D62" s="27" t="str">
        <f>IFERROR(INDEX('[1]公式予選（TT）AGr-結果表・グリッド用（貼付）'!$A:$Z,MATCH($B62,'[1]公式予選（TT）AGr-結果表・グリッド用（貼付）'!$A:$A,0),MATCH("名前",'[1]公式予選（TT）AGr-結果表・グリッド用（貼付）'!$1:$1,0)),"")</f>
        <v/>
      </c>
      <c r="E62" s="27"/>
      <c r="F62" s="29" t="str">
        <f>IF(IFERROR(INDEX('[1]公式予選（TT）AGr-結果表・グリッド用（貼付）'!$A:$Z,MATCH($B62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62,'[1]公式予選（TT）AGr-結果表・グリッド用（貼付）'!$A:$A,0),MATCH("BestLap",'[1]公式予選（TT）AGr-結果表・グリッド用（貼付）'!$1:$1,0)),""))</f>
        <v/>
      </c>
      <c r="G62" s="5" t="str">
        <f>IF(MAX('[1]公式予選（TT）AGr-結果表・グリッド用（貼付）'!$A:$A)&gt;B62,B62+1,"")</f>
        <v/>
      </c>
      <c r="H62" s="30" t="e">
        <f>INDEX('[1]公式予選（TT）AGr-結果表・グリッド用（貼付）'!$A:$Z,MATCH($G62,'[1]公式予選（TT）AGr-結果表・グリッド用（貼付）'!$A:$A,0),MATCH("No.",'[1]公式予選（TT）AGr-結果表・グリッド用（貼付）'!$1:$1,0))</f>
        <v>#N/A</v>
      </c>
      <c r="I62" s="27" t="str">
        <f>IFERROR(INDEX('[1]公式予選（TT）AGr-結果表・グリッド用（貼付）'!$A:$Z,MATCH($G62,'[1]公式予選（TT）AGr-結果表・グリッド用（貼付）'!$A:$A,0),MATCH("名前",'[1]公式予選（TT）AGr-結果表・グリッド用（貼付）'!$1:$1,0)),"")</f>
        <v/>
      </c>
      <c r="J62" s="27"/>
      <c r="K62" s="29" t="str">
        <f>IFERROR(IF(INDEX('[1]公式予選（TT）AGr-結果表・グリッド用（貼付）'!$A:$Z,MATCH($G62,'[1]公式予選（TT）AGr-結果表・グリッド用（貼付）'!$A:$A,0),MATCH("BestLap",'[1]公式予選（TT）AGr-結果表・グリッド用（貼付）'!$1:$1,0))=0,"",INDEX('[1]公式予選（TT）AGr-結果表・グリッド用（貼付）'!$A:$Z,MATCH($G62,'[1]公式予選（TT）AGr-結果表・グリッド用（貼付）'!$A:$A,0),MATCH("BestLap",'[1]公式予選（TT）AGr-結果表・グリッド用（貼付）'!$1:$1,0))),"")</f>
        <v/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AGr-結果表・グリッド用（貼付）'!$A:$Z,MATCH($B62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62,'[1]公式予選（TT）AGr-結果表・グリッド用（貼付）'!$A:$A,0),MATCH("クラス",'[1]公式予選（TT）AGr-結果表・グリッド用（貼付）'!$1:$1,0)),""))</f>
        <v/>
      </c>
      <c r="D63" s="33"/>
      <c r="E63" s="35"/>
      <c r="F63" s="32" t="str">
        <f>IF(IFERROR(INDEX('[1]公式予選（TT）AGr-結果表・グリッド用（貼付）'!$A:$Z,MATCH($B62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62,'[1]公式予選（TT）AGr-結果表・グリッド用（貼付）'!$A:$A,0),MATCH("Model/Engine",'[1]公式予選（TT）AGr-結果表・グリッド用（貼付）'!$1:$1,0)),""))</f>
        <v/>
      </c>
      <c r="G63" s="19"/>
      <c r="H63" s="32" t="str">
        <f>IF(IFERROR(INDEX('[1]公式予選（TT）AGr-結果表・グリッド用（貼付）'!$A:$Z,MATCH($G62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62,'[1]公式予選（TT）AGr-結果表・グリッド用（貼付）'!$A:$A,0),MATCH("クラス",'[1]公式予選（TT）AGr-結果表・グリッド用（貼付）'!$1:$1,0)),""))</f>
        <v/>
      </c>
      <c r="I63" s="33"/>
      <c r="J63" s="35"/>
      <c r="K63" s="32" t="str">
        <f>IFERROR(IF(INDEX('[1]公式予選（TT）AGr-結果表・グリッド用（貼付）'!$A:$Z,MATCH($G62,'[1]公式予選（TT）AGr-結果表・グリッド用（貼付）'!$A:$A,0),MATCH("Model/Engine",'[1]公式予選（TT）AGr-結果表・グリッド用（貼付）'!$1:$1,0))=0,"",INDEX('[1]公式予選（TT）AGr-結果表・グリッド用（貼付）'!$A:$Z,MATCH($G62,'[1]公式予選（TT）AGr-結果表・グリッド用（貼付）'!$A:$A,0),MATCH("Model/Engine",'[1]公式予選（TT）AGr-結果表・グリッド用（貼付）'!$1:$1,0))),"")</f>
        <v/>
      </c>
      <c r="L63" s="45"/>
      <c r="M63" s="2"/>
    </row>
    <row r="64" spans="1:13" ht="9.9499999999999993" customHeight="1" x14ac:dyDescent="0.15">
      <c r="A64" s="2"/>
      <c r="B64" s="19"/>
      <c r="C64" s="40" t="str">
        <f>IF(IFERROR(INDEX('[1]公式予選（TT）AGr-結果表・グリッド用（貼付）'!$A:$Z,MATCH($B62,'[1]公式予選（TT）AGr-結果表・グリッド用（貼付）'!$A:$A,0),MATCH("team",'[1]公式予選（TT）AGr-結果表・グリッド用（貼付）'!$1:$1,0)),"")=0,"",IFERROR(INDEX('[1]公式予選（TT）AGr-結果表・グリッド用（貼付）'!$A:$Z,MATCH($B62,'[1]公式予選（TT）AGr-結果表・グリッド用（貼付）'!$A:$A,0),MATCH("team",'[1]公式予選（TT）AGr-結果表・グリッド用（貼付）'!$1:$1,0)),""))</f>
        <v/>
      </c>
      <c r="D64" s="41"/>
      <c r="E64" s="40"/>
      <c r="F64" s="39"/>
      <c r="G64" s="19"/>
      <c r="H64" s="40" t="str">
        <f>IFERROR(IF(INDEX('[1]公式予選（TT）AGr-結果表・グリッド用（貼付）'!$A:$Z,MATCH($G62,'[1]公式予選（TT）AGr-結果表・グリッド用（貼付）'!$A:$A,0),MATCH("team",'[1]公式予選（TT）AGr-結果表・グリッド用（貼付）'!$1:$1,0))=0,"",INDEX('[1]公式予選（TT）AGr-結果表・グリッド用（貼付）'!$A:$Z,MATCH($G62,'[1]公式予選（TT）AGr-結果表・グリッド用（貼付）'!$A:$A,0),MATCH("team",'[1]公式予選（TT）AGr-結果表・グリッド用（貼付）'!$1:$1,0))),"")</f>
        <v/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5" customHeight="1" x14ac:dyDescent="0.15">
      <c r="A66" s="2"/>
      <c r="B66" s="5" t="str">
        <f>IF(MAX('[1]公式予選（TT）AGr-結果表・グリッド用（貼付）'!A:A)&gt;G62,G62+1,"")</f>
        <v/>
      </c>
      <c r="C66" s="30" t="str">
        <f>IFERROR(INDEX('[1]公式予選（TT）AGr-結果表・グリッド用（貼付）'!$A:$Z,MATCH($B66,'[1]公式予選（TT）AGr-結果表・グリッド用（貼付）'!$A:$A,0),MATCH("No.",'[1]公式予選（TT）AGr-結果表・グリッド用（貼付）'!$1:$1,0)),"")</f>
        <v/>
      </c>
      <c r="D66" s="27" t="str">
        <f>IFERROR(INDEX('[1]公式予選（TT）AGr-結果表・グリッド用（貼付）'!$A:$Z,MATCH($B66,'[1]公式予選（TT）AGr-結果表・グリッド用（貼付）'!$A:$A,0),MATCH("名前",'[1]公式予選（TT）AGr-結果表・グリッド用（貼付）'!$1:$1,0)),"")</f>
        <v/>
      </c>
      <c r="E66" s="27"/>
      <c r="F66" s="29" t="str">
        <f>IF(IFERROR(INDEX('[1]公式予選（TT）AGr-結果表・グリッド用（貼付）'!$A:$Z,MATCH($B66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66,'[1]公式予選（TT）AGr-結果表・グリッド用（貼付）'!$A:$A,0),MATCH("BestLap",'[1]公式予選（TT）AGr-結果表・グリッド用（貼付）'!$1:$1,0)),""))</f>
        <v/>
      </c>
      <c r="G66" s="5" t="str">
        <f>IF(MAX('[1]公式予選（TT）AGr-結果表・グリッド用（貼付）'!$A:$A)&gt;B66,B66+1,"")</f>
        <v/>
      </c>
      <c r="H66" s="30" t="e">
        <f>INDEX('[1]公式予選（TT）AGr-結果表・グリッド用（貼付）'!$A:$Z,MATCH($G66,'[1]公式予選（TT）AGr-結果表・グリッド用（貼付）'!$A:$A,0),MATCH("No.",'[1]公式予選（TT）AGr-結果表・グリッド用（貼付）'!$1:$1,0))</f>
        <v>#N/A</v>
      </c>
      <c r="I66" s="27" t="str">
        <f>IFERROR(INDEX('[1]公式予選（TT）AGr-結果表・グリッド用（貼付）'!$A:$Z,MATCH($G66,'[1]公式予選（TT）AGr-結果表・グリッド用（貼付）'!$A:$A,0),MATCH("名前",'[1]公式予選（TT）AGr-結果表・グリッド用（貼付）'!$1:$1,0)),"")</f>
        <v/>
      </c>
      <c r="J66" s="27"/>
      <c r="K66" s="29" t="str">
        <f>IFERROR(IF(INDEX('[1]公式予選（TT）AGr-結果表・グリッド用（貼付）'!$A:$Z,MATCH($G66,'[1]公式予選（TT）AGr-結果表・グリッド用（貼付）'!$A:$A,0),MATCH("BestLap",'[1]公式予選（TT）AGr-結果表・グリッド用（貼付）'!$1:$1,0))=0,"",INDEX('[1]公式予選（TT）AGr-結果表・グリッド用（貼付）'!$A:$Z,MATCH($G66,'[1]公式予選（TT）AGr-結果表・グリッド用（貼付）'!$A:$A,0),MATCH("BestLap",'[1]公式予選（TT）AGr-結果表・グリッド用（貼付）'!$1:$1,0))),"")</f>
        <v/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AGr-結果表・グリッド用（貼付）'!$A:$Z,MATCH($B66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66,'[1]公式予選（TT）AGr-結果表・グリッド用（貼付）'!$A:$A,0),MATCH("クラス",'[1]公式予選（TT）AGr-結果表・グリッド用（貼付）'!$1:$1,0)),""))</f>
        <v/>
      </c>
      <c r="D67" s="33"/>
      <c r="E67" s="35"/>
      <c r="F67" s="32" t="str">
        <f>IF(IFERROR(INDEX('[1]公式予選（TT）AGr-結果表・グリッド用（貼付）'!$A:$Z,MATCH($B66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66,'[1]公式予選（TT）AGr-結果表・グリッド用（貼付）'!$A:$A,0),MATCH("Model/Engine",'[1]公式予選（TT）AGr-結果表・グリッド用（貼付）'!$1:$1,0)),""))</f>
        <v/>
      </c>
      <c r="G67" s="19"/>
      <c r="H67" s="32" t="str">
        <f>IF(IFERROR(INDEX('[1]公式予選（TT）AGr-結果表・グリッド用（貼付）'!$A:$Z,MATCH($G66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66,'[1]公式予選（TT）AGr-結果表・グリッド用（貼付）'!$A:$A,0),MATCH("クラス",'[1]公式予選（TT）AGr-結果表・グリッド用（貼付）'!$1:$1,0)),""))</f>
        <v/>
      </c>
      <c r="I67" s="33"/>
      <c r="J67" s="35"/>
      <c r="K67" s="32" t="str">
        <f>IFERROR(IF(INDEX('[1]公式予選（TT）AGr-結果表・グリッド用（貼付）'!$A:$Z,MATCH($G66,'[1]公式予選（TT）AGr-結果表・グリッド用（貼付）'!$A:$A,0),MATCH("Model/Engine",'[1]公式予選（TT）AGr-結果表・グリッド用（貼付）'!$1:$1,0))=0,"",INDEX('[1]公式予選（TT）AGr-結果表・グリッド用（貼付）'!$A:$Z,MATCH($G66,'[1]公式予選（TT）AGr-結果表・グリッド用（貼付）'!$A:$A,0),MATCH("Model/Engine",'[1]公式予選（TT）AGr-結果表・グリッド用（貼付）'!$1:$1,0))),"")</f>
        <v/>
      </c>
      <c r="L67" s="45"/>
      <c r="M67" s="2"/>
    </row>
    <row r="68" spans="1:13" ht="9.9499999999999993" customHeight="1" x14ac:dyDescent="0.15">
      <c r="A68" s="2"/>
      <c r="B68" s="19"/>
      <c r="C68" s="40" t="str">
        <f>IF(IFERROR(INDEX('[1]公式予選（TT）AGr-結果表・グリッド用（貼付）'!$A:$Z,MATCH($B66,'[1]公式予選（TT）AGr-結果表・グリッド用（貼付）'!$A:$A,0),MATCH("team",'[1]公式予選（TT）AGr-結果表・グリッド用（貼付）'!$1:$1,0)),"")=0,"",IFERROR(INDEX('[1]公式予選（TT）AGr-結果表・グリッド用（貼付）'!$A:$Z,MATCH($B66,'[1]公式予選（TT）AGr-結果表・グリッド用（貼付）'!$A:$A,0),MATCH("team",'[1]公式予選（TT）AGr-結果表・グリッド用（貼付）'!$1:$1,0)),""))</f>
        <v/>
      </c>
      <c r="D68" s="41"/>
      <c r="E68" s="40"/>
      <c r="F68" s="39"/>
      <c r="G68" s="19"/>
      <c r="H68" s="40" t="str">
        <f>IFERROR(IF(INDEX('[1]公式予選（TT）AGr-結果表・グリッド用（貼付）'!$A:$Z,MATCH($G66,'[1]公式予選（TT）AGr-結果表・グリッド用（貼付）'!$A:$A,0),MATCH("team",'[1]公式予選（TT）AGr-結果表・グリッド用（貼付）'!$1:$1,0))=0,"",INDEX('[1]公式予選（TT）AGr-結果表・グリッド用（貼付）'!$A:$Z,MATCH($G66,'[1]公式予選（TT）AGr-結果表・グリッド用（貼付）'!$A:$A,0),MATCH("team",'[1]公式予選（TT）AGr-結果表・グリッド用（貼付）'!$1:$1,0))),"")</f>
        <v/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5" customHeight="1" x14ac:dyDescent="0.15">
      <c r="A70" s="2"/>
      <c r="B70" s="5" t="str">
        <f>IF(MAX('[1]公式予選（TT）AGr-結果表・グリッド用（貼付）'!A:A)&gt;G66,G66+1,"")</f>
        <v/>
      </c>
      <c r="C70" s="30" t="str">
        <f>IFERROR(INDEX('[1]公式予選（TT）AGr-結果表・グリッド用（貼付）'!$A:$Z,MATCH($B70,'[1]公式予選（TT）AGr-結果表・グリッド用（貼付）'!$A:$A,0),MATCH("No.",'[1]公式予選（TT）AGr-結果表・グリッド用（貼付）'!$1:$1,0)),"")</f>
        <v/>
      </c>
      <c r="D70" s="27" t="str">
        <f>IFERROR(INDEX('[1]公式予選（TT）AGr-結果表・グリッド用（貼付）'!$A:$Z,MATCH($B70,'[1]公式予選（TT）AGr-結果表・グリッド用（貼付）'!$A:$A,0),MATCH("名前",'[1]公式予選（TT）AGr-結果表・グリッド用（貼付）'!$1:$1,0)),"")</f>
        <v/>
      </c>
      <c r="E70" s="27"/>
      <c r="F70" s="29" t="str">
        <f>IF(IFERROR(INDEX('[1]公式予選（TT）AGr-結果表・グリッド用（貼付）'!$A:$Z,MATCH($B70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70,'[1]公式予選（TT）AGr-結果表・グリッド用（貼付）'!$A:$A,0),MATCH("BestLap",'[1]公式予選（TT）AGr-結果表・グリッド用（貼付）'!$1:$1,0)),""))</f>
        <v/>
      </c>
      <c r="G70" s="5" t="str">
        <f>IF(MAX('[1]公式予選（TT）AGr-結果表・グリッド用（貼付）'!$A:$A)&gt;B70,B70+1,"")</f>
        <v/>
      </c>
      <c r="H70" s="30" t="e">
        <f>INDEX('[1]公式予選（TT）AGr-結果表・グリッド用（貼付）'!$A:$Z,MATCH($G70,'[1]公式予選（TT）AGr-結果表・グリッド用（貼付）'!$A:$A,0),MATCH("No.",'[1]公式予選（TT）AGr-結果表・グリッド用（貼付）'!$1:$1,0))</f>
        <v>#N/A</v>
      </c>
      <c r="I70" s="27" t="str">
        <f>IFERROR(INDEX('[1]公式予選（TT）AGr-結果表・グリッド用（貼付）'!$A:$Z,MATCH($G70,'[1]公式予選（TT）AGr-結果表・グリッド用（貼付）'!$A:$A,0),MATCH("名前",'[1]公式予選（TT）AGr-結果表・グリッド用（貼付）'!$1:$1,0)),"")</f>
        <v/>
      </c>
      <c r="J70" s="27"/>
      <c r="K70" s="29" t="str">
        <f>IFERROR(IF(INDEX('[1]公式予選（TT）AGr-結果表・グリッド用（貼付）'!$A:$Z,MATCH($G70,'[1]公式予選（TT）AGr-結果表・グリッド用（貼付）'!$A:$A,0),MATCH("BestLap",'[1]公式予選（TT）AGr-結果表・グリッド用（貼付）'!$1:$1,0))=0,"",INDEX('[1]公式予選（TT）AGr-結果表・グリッド用（貼付）'!$A:$Z,MATCH($G70,'[1]公式予選（TT）AGr-結果表・グリッド用（貼付）'!$A:$A,0),MATCH("BestLap",'[1]公式予選（TT）AGr-結果表・グリッド用（貼付）'!$1:$1,0))),"")</f>
        <v/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AGr-結果表・グリッド用（貼付）'!$A:$Z,MATCH($B70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70,'[1]公式予選（TT）AGr-結果表・グリッド用（貼付）'!$A:$A,0),MATCH("クラス",'[1]公式予選（TT）AGr-結果表・グリッド用（貼付）'!$1:$1,0)),""))</f>
        <v/>
      </c>
      <c r="D71" s="33"/>
      <c r="E71" s="35"/>
      <c r="F71" s="32" t="str">
        <f>IF(IFERROR(INDEX('[1]公式予選（TT）AGr-結果表・グリッド用（貼付）'!$A:$Z,MATCH($B70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70,'[1]公式予選（TT）AGr-結果表・グリッド用（貼付）'!$A:$A,0),MATCH("Model/Engine",'[1]公式予選（TT）AGr-結果表・グリッド用（貼付）'!$1:$1,0)),""))</f>
        <v/>
      </c>
      <c r="G71" s="19"/>
      <c r="H71" s="32" t="str">
        <f>IF(IFERROR(INDEX('[1]公式予選（TT）AGr-結果表・グリッド用（貼付）'!$A:$Z,MATCH($G70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70,'[1]公式予選（TT）AGr-結果表・グリッド用（貼付）'!$A:$A,0),MATCH("クラス",'[1]公式予選（TT）AGr-結果表・グリッド用（貼付）'!$1:$1,0)),""))</f>
        <v/>
      </c>
      <c r="I71" s="33"/>
      <c r="J71" s="35"/>
      <c r="K71" s="32" t="str">
        <f>IFERROR(IF(INDEX('[1]公式予選（TT）AGr-結果表・グリッド用（貼付）'!$A:$Z,MATCH($G70,'[1]公式予選（TT）AGr-結果表・グリッド用（貼付）'!$A:$A,0),MATCH("Model/Engine",'[1]公式予選（TT）AGr-結果表・グリッド用（貼付）'!$1:$1,0))=0,"",INDEX('[1]公式予選（TT）AGr-結果表・グリッド用（貼付）'!$A:$Z,MATCH($G70,'[1]公式予選（TT）AGr-結果表・グリッド用（貼付）'!$A:$A,0),MATCH("Model/Engine",'[1]公式予選（TT）AGr-結果表・グリッド用（貼付）'!$1:$1,0))),"")</f>
        <v/>
      </c>
      <c r="L71" s="45"/>
      <c r="M71" s="2"/>
    </row>
    <row r="72" spans="1:13" ht="9.9499999999999993" customHeight="1" x14ac:dyDescent="0.15">
      <c r="A72" s="2"/>
      <c r="B72" s="19"/>
      <c r="C72" s="40" t="str">
        <f>IF(IFERROR(INDEX('[1]公式予選（TT）AGr-結果表・グリッド用（貼付）'!$A:$Z,MATCH($B70,'[1]公式予選（TT）AGr-結果表・グリッド用（貼付）'!$A:$A,0),MATCH("team",'[1]公式予選（TT）AGr-結果表・グリッド用（貼付）'!$1:$1,0)),"")=0,"",IFERROR(INDEX('[1]公式予選（TT）AGr-結果表・グリッド用（貼付）'!$A:$Z,MATCH($B70,'[1]公式予選（TT）AGr-結果表・グリッド用（貼付）'!$A:$A,0),MATCH("team",'[1]公式予選（TT）AGr-結果表・グリッド用（貼付）'!$1:$1,0)),""))</f>
        <v/>
      </c>
      <c r="D72" s="41"/>
      <c r="E72" s="40"/>
      <c r="F72" s="39"/>
      <c r="G72" s="19"/>
      <c r="H72" s="40" t="str">
        <f>IFERROR(IF(INDEX('[1]公式予選（TT）AGr-結果表・グリッド用（貼付）'!$A:$Z,MATCH($G70,'[1]公式予選（TT）AGr-結果表・グリッド用（貼付）'!$A:$A,0),MATCH("team",'[1]公式予選（TT）AGr-結果表・グリッド用（貼付）'!$1:$1,0))=0,"",INDEX('[1]公式予選（TT）AGr-結果表・グリッド用（貼付）'!$A:$Z,MATCH($G70,'[1]公式予選（TT）AGr-結果表・グリッド用（貼付）'!$A:$A,0),MATCH("team",'[1]公式予選（TT）AGr-結果表・グリッド用（貼付）'!$1:$1,0))),"")</f>
        <v/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5" customHeight="1" x14ac:dyDescent="0.15">
      <c r="A74" s="2"/>
      <c r="B74" s="5" t="str">
        <f>IF(MAX('[1]公式予選（TT）AGr-結果表・グリッド用（貼付）'!A:A)&gt;G70,G70+1,"")</f>
        <v/>
      </c>
      <c r="C74" s="30" t="str">
        <f>IFERROR(INDEX('[1]公式予選（TT）AGr-結果表・グリッド用（貼付）'!$A:$Z,MATCH($B74,'[1]公式予選（TT）AGr-結果表・グリッド用（貼付）'!$A:$A,0),MATCH("No.",'[1]公式予選（TT）AGr-結果表・グリッド用（貼付）'!$1:$1,0)),"")</f>
        <v/>
      </c>
      <c r="D74" s="27" t="str">
        <f>IFERROR(INDEX('[1]公式予選（TT）AGr-結果表・グリッド用（貼付）'!$A:$Z,MATCH($B74,'[1]公式予選（TT）AGr-結果表・グリッド用（貼付）'!$A:$A,0),MATCH("名前",'[1]公式予選（TT）AGr-結果表・グリッド用（貼付）'!$1:$1,0)),"")</f>
        <v/>
      </c>
      <c r="E74" s="27"/>
      <c r="F74" s="29" t="str">
        <f>IF(IFERROR(INDEX('[1]公式予選（TT）AGr-結果表・グリッド用（貼付）'!$A:$Z,MATCH($B74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74,'[1]公式予選（TT）AGr-結果表・グリッド用（貼付）'!$A:$A,0),MATCH("BestLap",'[1]公式予選（TT）AGr-結果表・グリッド用（貼付）'!$1:$1,0)),""))</f>
        <v/>
      </c>
      <c r="G74" s="5" t="str">
        <f>IF(MAX('[1]公式予選（TT）AGr-結果表・グリッド用（貼付）'!$A:$A)&gt;B74,B74+1,"")</f>
        <v/>
      </c>
      <c r="H74" s="30" t="e">
        <f>INDEX('[1]公式予選（TT）AGr-結果表・グリッド用（貼付）'!$A:$Z,MATCH($G74,'[1]公式予選（TT）AGr-結果表・グリッド用（貼付）'!$A:$A,0),MATCH("No.",'[1]公式予選（TT）AGr-結果表・グリッド用（貼付）'!$1:$1,0))</f>
        <v>#N/A</v>
      </c>
      <c r="I74" s="27" t="str">
        <f>IFERROR(INDEX('[1]公式予選（TT）AGr-結果表・グリッド用（貼付）'!$A:$Z,MATCH($G74,'[1]公式予選（TT）AGr-結果表・グリッド用（貼付）'!$A:$A,0),MATCH("名前",'[1]公式予選（TT）AGr-結果表・グリッド用（貼付）'!$1:$1,0)),"")</f>
        <v/>
      </c>
      <c r="J74" s="27"/>
      <c r="K74" s="29" t="str">
        <f>IFERROR(IF(INDEX('[1]公式予選（TT）AGr-結果表・グリッド用（貼付）'!$A:$Z,MATCH($G74,'[1]公式予選（TT）AGr-結果表・グリッド用（貼付）'!$A:$A,0),MATCH("BestLap",'[1]公式予選（TT）AGr-結果表・グリッド用（貼付）'!$1:$1,0))=0,"",INDEX('[1]公式予選（TT）AGr-結果表・グリッド用（貼付）'!$A:$Z,MATCH($G74,'[1]公式予選（TT）AGr-結果表・グリッド用（貼付）'!$A:$A,0),MATCH("BestLap",'[1]公式予選（TT）AGr-結果表・グリッド用（貼付）'!$1:$1,0))),""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AGr-結果表・グリッド用（貼付）'!$A:$Z,MATCH($B74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74,'[1]公式予選（TT）AGr-結果表・グリッド用（貼付）'!$A:$A,0),MATCH("クラス",'[1]公式予選（TT）AGr-結果表・グリッド用（貼付）'!$1:$1,0)),""))</f>
        <v/>
      </c>
      <c r="D75" s="33"/>
      <c r="E75" s="35"/>
      <c r="F75" s="32" t="str">
        <f>IF(IFERROR(INDEX('[1]公式予選（TT）AGr-結果表・グリッド用（貼付）'!$A:$Z,MATCH($B74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74,'[1]公式予選（TT）AGr-結果表・グリッド用（貼付）'!$A:$A,0),MATCH("Model/Engine",'[1]公式予選（TT）AGr-結果表・グリッド用（貼付）'!$1:$1,0)),""))</f>
        <v/>
      </c>
      <c r="G75" s="19"/>
      <c r="H75" s="32" t="str">
        <f>IF(IFERROR(INDEX('[1]公式予選（TT）AGr-結果表・グリッド用（貼付）'!$A:$Z,MATCH($G74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74,'[1]公式予選（TT）AGr-結果表・グリッド用（貼付）'!$A:$A,0),MATCH("クラス",'[1]公式予選（TT）AGr-結果表・グリッド用（貼付）'!$1:$1,0)),""))</f>
        <v/>
      </c>
      <c r="I75" s="33"/>
      <c r="J75" s="35"/>
      <c r="K75" s="32" t="str">
        <f>IFERROR(IF(INDEX('[1]公式予選（TT）AGr-結果表・グリッド用（貼付）'!$A:$Z,MATCH($G74,'[1]公式予選（TT）AGr-結果表・グリッド用（貼付）'!$A:$A,0),MATCH("Model/Engine",'[1]公式予選（TT）AGr-結果表・グリッド用（貼付）'!$1:$1,0))=0,"",INDEX('[1]公式予選（TT）AGr-結果表・グリッド用（貼付）'!$A:$Z,MATCH($G74,'[1]公式予選（TT）AGr-結果表・グリッド用（貼付）'!$A:$A,0),MATCH("Model/Engine",'[1]公式予選（TT）AGr-結果表・グリッド用（貼付）'!$1:$1,0))),"")</f>
        <v/>
      </c>
      <c r="L75" s="45"/>
      <c r="M75" s="2"/>
    </row>
    <row r="76" spans="1:13" ht="9.9499999999999993" customHeight="1" x14ac:dyDescent="0.15">
      <c r="A76" s="2"/>
      <c r="B76" s="19"/>
      <c r="C76" s="40" t="str">
        <f>IF(IFERROR(INDEX('[1]公式予選（TT）AGr-結果表・グリッド用（貼付）'!$A:$Z,MATCH($B74,'[1]公式予選（TT）AGr-結果表・グリッド用（貼付）'!$A:$A,0),MATCH("team",'[1]公式予選（TT）AGr-結果表・グリッド用（貼付）'!$1:$1,0)),"")=0,"",IFERROR(INDEX('[1]公式予選（TT）AGr-結果表・グリッド用（貼付）'!$A:$Z,MATCH($B74,'[1]公式予選（TT）AGr-結果表・グリッド用（貼付）'!$A:$A,0),MATCH("team",'[1]公式予選（TT）AGr-結果表・グリッド用（貼付）'!$1:$1,0)),""))</f>
        <v/>
      </c>
      <c r="D76" s="41"/>
      <c r="E76" s="40"/>
      <c r="F76" s="39"/>
      <c r="G76" s="19"/>
      <c r="H76" s="40" t="str">
        <f>IFERROR(IF(INDEX('[1]公式予選（TT）AGr-結果表・グリッド用（貼付）'!$A:$Z,MATCH($G74,'[1]公式予選（TT）AGr-結果表・グリッド用（貼付）'!$A:$A,0),MATCH("team",'[1]公式予選（TT）AGr-結果表・グリッド用（貼付）'!$1:$1,0))=0,"",INDEX('[1]公式予選（TT）AGr-結果表・グリッド用（貼付）'!$A:$Z,MATCH($G74,'[1]公式予選（TT）AGr-結果表・グリッド用（貼付）'!$A:$A,0),MATCH("team",'[1]公式予選（TT）AGr-結果表・グリッド用（貼付）'!$1:$1,0))),""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5" customHeight="1" x14ac:dyDescent="0.15">
      <c r="A78" s="2"/>
      <c r="B78" s="5" t="str">
        <f>IF(MAX('[1]公式予選（TT）AGr-結果表・グリッド用（貼付）'!A:A)&gt;G74,G74+1,"")</f>
        <v/>
      </c>
      <c r="C78" s="30" t="str">
        <f>IFERROR(INDEX('[1]公式予選（TT）AGr-結果表・グリッド用（貼付）'!$A:$Z,MATCH($B78,'[1]公式予選（TT）AGr-結果表・グリッド用（貼付）'!$A:$A,0),MATCH("No.",'[1]公式予選（TT）AGr-結果表・グリッド用（貼付）'!$1:$1,0)),"")</f>
        <v/>
      </c>
      <c r="D78" s="27" t="str">
        <f>IFERROR(INDEX('[1]公式予選（TT）AGr-結果表・グリッド用（貼付）'!$A:$Z,MATCH($B78,'[1]公式予選（TT）AGr-結果表・グリッド用（貼付）'!$A:$A,0),MATCH("名前",'[1]公式予選（TT）AGr-結果表・グリッド用（貼付）'!$1:$1,0)),"")</f>
        <v/>
      </c>
      <c r="E78" s="27"/>
      <c r="F78" s="29" t="str">
        <f>IF(IFERROR(INDEX('[1]公式予選（TT）AGr-結果表・グリッド用（貼付）'!$A:$Z,MATCH($B78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78,'[1]公式予選（TT）AGr-結果表・グリッド用（貼付）'!$A:$A,0),MATCH("BestLap",'[1]公式予選（TT）AGr-結果表・グリッド用（貼付）'!$1:$1,0)),""))</f>
        <v/>
      </c>
      <c r="G78" s="5" t="str">
        <f>IF(MAX('[1]公式予選（TT）AGr-結果表・グリッド用（貼付）'!$A:$A)&gt;B78,B78+1,"")</f>
        <v/>
      </c>
      <c r="H78" s="30" t="e">
        <f>INDEX('[1]公式予選（TT）AGr-結果表・グリッド用（貼付）'!$A:$Z,MATCH($G78,'[1]公式予選（TT）AGr-結果表・グリッド用（貼付）'!$A:$A,0),MATCH("No.",'[1]公式予選（TT）AGr-結果表・グリッド用（貼付）'!$1:$1,0))</f>
        <v>#N/A</v>
      </c>
      <c r="I78" s="27" t="str">
        <f>IFERROR(INDEX('[1]公式予選（TT）AGr-結果表・グリッド用（貼付）'!$A:$Z,MATCH($G78,'[1]公式予選（TT）AGr-結果表・グリッド用（貼付）'!$A:$A,0),MATCH("名前",'[1]公式予選（TT）AGr-結果表・グリッド用（貼付）'!$1:$1,0)),"")</f>
        <v/>
      </c>
      <c r="J78" s="27"/>
      <c r="K78" s="29" t="str">
        <f>IFERROR(IF(INDEX('[1]公式予選（TT）AGr-結果表・グリッド用（貼付）'!$A:$Z,MATCH($G78,'[1]公式予選（TT）AGr-結果表・グリッド用（貼付）'!$A:$A,0),MATCH("BestLap",'[1]公式予選（TT）AGr-結果表・グリッド用（貼付）'!$1:$1,0))=0,"",INDEX('[1]公式予選（TT）AGr-結果表・グリッド用（貼付）'!$A:$Z,MATCH($G78,'[1]公式予選（TT）AGr-結果表・グリッド用（貼付）'!$A:$A,0),MATCH("BestLap",'[1]公式予選（TT）AGr-結果表・グリッド用（貼付）'!$1:$1,0))),""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AGr-結果表・グリッド用（貼付）'!$A:$Z,MATCH($B78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78,'[1]公式予選（TT）AGr-結果表・グリッド用（貼付）'!$A:$A,0),MATCH("クラス",'[1]公式予選（TT）AGr-結果表・グリッド用（貼付）'!$1:$1,0)),""))</f>
        <v/>
      </c>
      <c r="D79" s="33"/>
      <c r="E79" s="35"/>
      <c r="F79" s="32" t="str">
        <f>IF(IFERROR(INDEX('[1]公式予選（TT）AGr-結果表・グリッド用（貼付）'!$A:$Z,MATCH($B78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78,'[1]公式予選（TT）AGr-結果表・グリッド用（貼付）'!$A:$A,0),MATCH("Model/Engine",'[1]公式予選（TT）AGr-結果表・グリッド用（貼付）'!$1:$1,0)),""))</f>
        <v/>
      </c>
      <c r="G79" s="19"/>
      <c r="H79" s="32" t="str">
        <f>IF(IFERROR(INDEX('[1]公式予選（TT）AGr-結果表・グリッド用（貼付）'!$A:$Z,MATCH($G78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78,'[1]公式予選（TT）AGr-結果表・グリッド用（貼付）'!$A:$A,0),MATCH("クラス",'[1]公式予選（TT）AGr-結果表・グリッド用（貼付）'!$1:$1,0)),""))</f>
        <v/>
      </c>
      <c r="I79" s="33"/>
      <c r="J79" s="35"/>
      <c r="K79" s="32" t="str">
        <f>IFERROR(IF(INDEX('[1]公式予選（TT）AGr-結果表・グリッド用（貼付）'!$A:$Z,MATCH($G78,'[1]公式予選（TT）AGr-結果表・グリッド用（貼付）'!$A:$A,0),MATCH("Model/Engine",'[1]公式予選（TT）AGr-結果表・グリッド用（貼付）'!$1:$1,0))=0,"",INDEX('[1]公式予選（TT）AGr-結果表・グリッド用（貼付）'!$A:$Z,MATCH($G78,'[1]公式予選（TT）AGr-結果表・グリッド用（貼付）'!$A:$A,0),MATCH("Model/Engine",'[1]公式予選（TT）AGr-結果表・グリッド用（貼付）'!$1:$1,0))),"")</f>
        <v/>
      </c>
      <c r="L79" s="45"/>
      <c r="M79" s="2"/>
    </row>
    <row r="80" spans="1:13" ht="9.9499999999999993" customHeight="1" x14ac:dyDescent="0.15">
      <c r="A80" s="2"/>
      <c r="B80" s="19"/>
      <c r="C80" s="40" t="str">
        <f>IF(IFERROR(INDEX('[1]公式予選（TT）AGr-結果表・グリッド用（貼付）'!$A:$Z,MATCH($B78,'[1]公式予選（TT）AGr-結果表・グリッド用（貼付）'!$A:$A,0),MATCH("team",'[1]公式予選（TT）AGr-結果表・グリッド用（貼付）'!$1:$1,0)),"")=0,"",IFERROR(INDEX('[1]公式予選（TT）AGr-結果表・グリッド用（貼付）'!$A:$Z,MATCH($B78,'[1]公式予選（TT）AGr-結果表・グリッド用（貼付）'!$A:$A,0),MATCH("team",'[1]公式予選（TT）AGr-結果表・グリッド用（貼付）'!$1:$1,0)),""))</f>
        <v/>
      </c>
      <c r="D80" s="41"/>
      <c r="E80" s="40"/>
      <c r="F80" s="39"/>
      <c r="G80" s="19"/>
      <c r="H80" s="40" t="str">
        <f>IFERROR(IF(INDEX('[1]公式予選（TT）AGr-結果表・グリッド用（貼付）'!$A:$Z,MATCH($G78,'[1]公式予選（TT）AGr-結果表・グリッド用（貼付）'!$A:$A,0),MATCH("team",'[1]公式予選（TT）AGr-結果表・グリッド用（貼付）'!$1:$1,0))=0,"",INDEX('[1]公式予選（TT）AGr-結果表・グリッド用（貼付）'!$A:$Z,MATCH($G78,'[1]公式予選（TT）AGr-結果表・グリッド用（貼付）'!$A:$A,0),MATCH("team",'[1]公式予選（TT）AGr-結果表・グリッド用（貼付）'!$1:$1,0))),""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83" priority="184" stopIfTrue="1">
      <formula>$H$78=""</formula>
    </cfRule>
  </conditionalFormatting>
  <conditionalFormatting sqref="C18">
    <cfRule type="expression" dxfId="182" priority="183" stopIfTrue="1">
      <formula>C18&lt;&gt;""</formula>
    </cfRule>
  </conditionalFormatting>
  <conditionalFormatting sqref="C20">
    <cfRule type="expression" dxfId="181" priority="182" stopIfTrue="1">
      <formula>C18&lt;&gt;""</formula>
    </cfRule>
  </conditionalFormatting>
  <conditionalFormatting sqref="D20">
    <cfRule type="expression" dxfId="180" priority="181" stopIfTrue="1">
      <formula>C18&lt;&gt;""</formula>
    </cfRule>
  </conditionalFormatting>
  <conditionalFormatting sqref="E20">
    <cfRule type="expression" dxfId="179" priority="180" stopIfTrue="1">
      <formula>C18&lt;&gt;""</formula>
    </cfRule>
  </conditionalFormatting>
  <conditionalFormatting sqref="E19">
    <cfRule type="expression" dxfId="178" priority="179" stopIfTrue="1">
      <formula>C18&lt;&gt;""</formula>
    </cfRule>
  </conditionalFormatting>
  <conditionalFormatting sqref="D18:E18">
    <cfRule type="expression" dxfId="177" priority="178" stopIfTrue="1">
      <formula>C18&lt;&gt;""</formula>
    </cfRule>
  </conditionalFormatting>
  <conditionalFormatting sqref="H14">
    <cfRule type="expression" dxfId="176" priority="177" stopIfTrue="1">
      <formula>H14&lt;&gt;""</formula>
    </cfRule>
  </conditionalFormatting>
  <conditionalFormatting sqref="H16">
    <cfRule type="expression" dxfId="175" priority="176" stopIfTrue="1">
      <formula>H14&lt;&gt;""</formula>
    </cfRule>
  </conditionalFormatting>
  <conditionalFormatting sqref="I16">
    <cfRule type="expression" dxfId="174" priority="175" stopIfTrue="1">
      <formula>H14&lt;&gt;""</formula>
    </cfRule>
  </conditionalFormatting>
  <conditionalFormatting sqref="J16">
    <cfRule type="expression" dxfId="173" priority="174" stopIfTrue="1">
      <formula>H14&lt;&gt;""</formula>
    </cfRule>
  </conditionalFormatting>
  <conditionalFormatting sqref="J15">
    <cfRule type="expression" dxfId="172" priority="173" stopIfTrue="1">
      <formula>H14&lt;&gt;""</formula>
    </cfRule>
  </conditionalFormatting>
  <conditionalFormatting sqref="I14:J14">
    <cfRule type="expression" dxfId="171" priority="172" stopIfTrue="1">
      <formula>H14&lt;&gt;""</formula>
    </cfRule>
  </conditionalFormatting>
  <conditionalFormatting sqref="C22">
    <cfRule type="expression" dxfId="170" priority="171" stopIfTrue="1">
      <formula>C22&lt;&gt;""</formula>
    </cfRule>
  </conditionalFormatting>
  <conditionalFormatting sqref="C24">
    <cfRule type="expression" dxfId="169" priority="170" stopIfTrue="1">
      <formula>C22&lt;&gt;""</formula>
    </cfRule>
  </conditionalFormatting>
  <conditionalFormatting sqref="D24">
    <cfRule type="expression" dxfId="168" priority="169" stopIfTrue="1">
      <formula>C22&lt;&gt;""</formula>
    </cfRule>
  </conditionalFormatting>
  <conditionalFormatting sqref="E24">
    <cfRule type="expression" dxfId="167" priority="168" stopIfTrue="1">
      <formula>C22&lt;&gt;""</formula>
    </cfRule>
  </conditionalFormatting>
  <conditionalFormatting sqref="E23">
    <cfRule type="expression" dxfId="166" priority="167" stopIfTrue="1">
      <formula>C22&lt;&gt;""</formula>
    </cfRule>
  </conditionalFormatting>
  <conditionalFormatting sqref="D22:E22">
    <cfRule type="expression" dxfId="165" priority="166" stopIfTrue="1">
      <formula>C22&lt;&gt;""</formula>
    </cfRule>
  </conditionalFormatting>
  <conditionalFormatting sqref="C26">
    <cfRule type="expression" dxfId="164" priority="165" stopIfTrue="1">
      <formula>C26&lt;&gt;""</formula>
    </cfRule>
  </conditionalFormatting>
  <conditionalFormatting sqref="C28">
    <cfRule type="expression" dxfId="163" priority="164" stopIfTrue="1">
      <formula>C26&lt;&gt;""</formula>
    </cfRule>
  </conditionalFormatting>
  <conditionalFormatting sqref="D28">
    <cfRule type="expression" dxfId="162" priority="163" stopIfTrue="1">
      <formula>C26&lt;&gt;""</formula>
    </cfRule>
  </conditionalFormatting>
  <conditionalFormatting sqref="E28">
    <cfRule type="expression" dxfId="161" priority="162" stopIfTrue="1">
      <formula>C26&lt;&gt;""</formula>
    </cfRule>
  </conditionalFormatting>
  <conditionalFormatting sqref="E27">
    <cfRule type="expression" dxfId="160" priority="161" stopIfTrue="1">
      <formula>C26&lt;&gt;""</formula>
    </cfRule>
  </conditionalFormatting>
  <conditionalFormatting sqref="D26:E26">
    <cfRule type="expression" dxfId="159" priority="160" stopIfTrue="1">
      <formula>C26&lt;&gt;""</formula>
    </cfRule>
  </conditionalFormatting>
  <conditionalFormatting sqref="C30">
    <cfRule type="expression" dxfId="158" priority="159" stopIfTrue="1">
      <formula>C30&lt;&gt;""</formula>
    </cfRule>
  </conditionalFormatting>
  <conditionalFormatting sqref="C32">
    <cfRule type="expression" dxfId="157" priority="158" stopIfTrue="1">
      <formula>C30&lt;&gt;""</formula>
    </cfRule>
  </conditionalFormatting>
  <conditionalFormatting sqref="D32">
    <cfRule type="expression" dxfId="156" priority="157" stopIfTrue="1">
      <formula>C30&lt;&gt;""</formula>
    </cfRule>
  </conditionalFormatting>
  <conditionalFormatting sqref="E32">
    <cfRule type="expression" dxfId="155" priority="156" stopIfTrue="1">
      <formula>C30&lt;&gt;""</formula>
    </cfRule>
  </conditionalFormatting>
  <conditionalFormatting sqref="E31">
    <cfRule type="expression" dxfId="154" priority="155" stopIfTrue="1">
      <formula>C30&lt;&gt;""</formula>
    </cfRule>
  </conditionalFormatting>
  <conditionalFormatting sqref="D30:E30">
    <cfRule type="expression" dxfId="153" priority="154" stopIfTrue="1">
      <formula>C30&lt;&gt;""</formula>
    </cfRule>
  </conditionalFormatting>
  <conditionalFormatting sqref="C34">
    <cfRule type="expression" dxfId="152" priority="153" stopIfTrue="1">
      <formula>C34&lt;&gt;""</formula>
    </cfRule>
  </conditionalFormatting>
  <conditionalFormatting sqref="C36">
    <cfRule type="expression" dxfId="151" priority="152" stopIfTrue="1">
      <formula>C34&lt;&gt;""</formula>
    </cfRule>
  </conditionalFormatting>
  <conditionalFormatting sqref="D36">
    <cfRule type="expression" dxfId="150" priority="151" stopIfTrue="1">
      <formula>C34&lt;&gt;""</formula>
    </cfRule>
  </conditionalFormatting>
  <conditionalFormatting sqref="E36">
    <cfRule type="expression" dxfId="149" priority="150" stopIfTrue="1">
      <formula>C34&lt;&gt;""</formula>
    </cfRule>
  </conditionalFormatting>
  <conditionalFormatting sqref="E35">
    <cfRule type="expression" dxfId="148" priority="149" stopIfTrue="1">
      <formula>C34&lt;&gt;""</formula>
    </cfRule>
  </conditionalFormatting>
  <conditionalFormatting sqref="D34:E34">
    <cfRule type="expression" dxfId="147" priority="148" stopIfTrue="1">
      <formula>C34&lt;&gt;""</formula>
    </cfRule>
  </conditionalFormatting>
  <conditionalFormatting sqref="C38">
    <cfRule type="expression" dxfId="146" priority="147" stopIfTrue="1">
      <formula>C38&lt;&gt;""</formula>
    </cfRule>
  </conditionalFormatting>
  <conditionalFormatting sqref="C40">
    <cfRule type="expression" dxfId="145" priority="146" stopIfTrue="1">
      <formula>C38&lt;&gt;""</formula>
    </cfRule>
  </conditionalFormatting>
  <conditionalFormatting sqref="D40">
    <cfRule type="expression" dxfId="144" priority="145" stopIfTrue="1">
      <formula>C38&lt;&gt;""</formula>
    </cfRule>
  </conditionalFormatting>
  <conditionalFormatting sqref="E40">
    <cfRule type="expression" dxfId="143" priority="144" stopIfTrue="1">
      <formula>C38&lt;&gt;""</formula>
    </cfRule>
  </conditionalFormatting>
  <conditionalFormatting sqref="E39">
    <cfRule type="expression" dxfId="142" priority="143" stopIfTrue="1">
      <formula>C38&lt;&gt;""</formula>
    </cfRule>
  </conditionalFormatting>
  <conditionalFormatting sqref="D38:E38">
    <cfRule type="expression" dxfId="141" priority="142" stopIfTrue="1">
      <formula>C38&lt;&gt;""</formula>
    </cfRule>
  </conditionalFormatting>
  <conditionalFormatting sqref="C42">
    <cfRule type="expression" dxfId="140" priority="141" stopIfTrue="1">
      <formula>C42&lt;&gt;""</formula>
    </cfRule>
  </conditionalFormatting>
  <conditionalFormatting sqref="C44">
    <cfRule type="expression" dxfId="139" priority="140" stopIfTrue="1">
      <formula>C42&lt;&gt;""</formula>
    </cfRule>
  </conditionalFormatting>
  <conditionalFormatting sqref="D44">
    <cfRule type="expression" dxfId="138" priority="139" stopIfTrue="1">
      <formula>C42&lt;&gt;""</formula>
    </cfRule>
  </conditionalFormatting>
  <conditionalFormatting sqref="E44">
    <cfRule type="expression" dxfId="137" priority="138" stopIfTrue="1">
      <formula>C42&lt;&gt;""</formula>
    </cfRule>
  </conditionalFormatting>
  <conditionalFormatting sqref="E43">
    <cfRule type="expression" dxfId="136" priority="137" stopIfTrue="1">
      <formula>C42&lt;&gt;""</formula>
    </cfRule>
  </conditionalFormatting>
  <conditionalFormatting sqref="D42:E42">
    <cfRule type="expression" dxfId="135" priority="136" stopIfTrue="1">
      <formula>C42&lt;&gt;""</formula>
    </cfRule>
  </conditionalFormatting>
  <conditionalFormatting sqref="C46">
    <cfRule type="expression" dxfId="134" priority="135" stopIfTrue="1">
      <formula>C46&lt;&gt;""</formula>
    </cfRule>
  </conditionalFormatting>
  <conditionalFormatting sqref="C48">
    <cfRule type="expression" dxfId="133" priority="134" stopIfTrue="1">
      <formula>C46&lt;&gt;""</formula>
    </cfRule>
  </conditionalFormatting>
  <conditionalFormatting sqref="D48">
    <cfRule type="expression" dxfId="132" priority="133" stopIfTrue="1">
      <formula>C46&lt;&gt;""</formula>
    </cfRule>
  </conditionalFormatting>
  <conditionalFormatting sqref="E48">
    <cfRule type="expression" dxfId="131" priority="132" stopIfTrue="1">
      <formula>C46&lt;&gt;""</formula>
    </cfRule>
  </conditionalFormatting>
  <conditionalFormatting sqref="E47">
    <cfRule type="expression" dxfId="130" priority="131" stopIfTrue="1">
      <formula>C46&lt;&gt;""</formula>
    </cfRule>
  </conditionalFormatting>
  <conditionalFormatting sqref="D46:E46">
    <cfRule type="expression" dxfId="129" priority="130" stopIfTrue="1">
      <formula>C46&lt;&gt;""</formula>
    </cfRule>
  </conditionalFormatting>
  <conditionalFormatting sqref="C50">
    <cfRule type="expression" dxfId="128" priority="129" stopIfTrue="1">
      <formula>C50&lt;&gt;""</formula>
    </cfRule>
  </conditionalFormatting>
  <conditionalFormatting sqref="C52">
    <cfRule type="expression" dxfId="127" priority="128" stopIfTrue="1">
      <formula>C50&lt;&gt;""</formula>
    </cfRule>
  </conditionalFormatting>
  <conditionalFormatting sqref="D52">
    <cfRule type="expression" dxfId="126" priority="127" stopIfTrue="1">
      <formula>C50&lt;&gt;""</formula>
    </cfRule>
  </conditionalFormatting>
  <conditionalFormatting sqref="E52">
    <cfRule type="expression" dxfId="125" priority="126" stopIfTrue="1">
      <formula>C50&lt;&gt;""</formula>
    </cfRule>
  </conditionalFormatting>
  <conditionalFormatting sqref="E51">
    <cfRule type="expression" dxfId="124" priority="125" stopIfTrue="1">
      <formula>C50&lt;&gt;""</formula>
    </cfRule>
  </conditionalFormatting>
  <conditionalFormatting sqref="D50:E50">
    <cfRule type="expression" dxfId="123" priority="124" stopIfTrue="1">
      <formula>C50&lt;&gt;""</formula>
    </cfRule>
  </conditionalFormatting>
  <conditionalFormatting sqref="C54">
    <cfRule type="expression" dxfId="122" priority="123" stopIfTrue="1">
      <formula>C54&lt;&gt;""</formula>
    </cfRule>
  </conditionalFormatting>
  <conditionalFormatting sqref="C56">
    <cfRule type="expression" dxfId="121" priority="122" stopIfTrue="1">
      <formula>C54&lt;&gt;""</formula>
    </cfRule>
  </conditionalFormatting>
  <conditionalFormatting sqref="D56">
    <cfRule type="expression" dxfId="120" priority="121" stopIfTrue="1">
      <formula>C54&lt;&gt;""</formula>
    </cfRule>
  </conditionalFormatting>
  <conditionalFormatting sqref="E56">
    <cfRule type="expression" dxfId="119" priority="120" stopIfTrue="1">
      <formula>C54&lt;&gt;""</formula>
    </cfRule>
  </conditionalFormatting>
  <conditionalFormatting sqref="E55">
    <cfRule type="expression" dxfId="118" priority="119" stopIfTrue="1">
      <formula>C54&lt;&gt;""</formula>
    </cfRule>
  </conditionalFormatting>
  <conditionalFormatting sqref="D54:E54">
    <cfRule type="expression" dxfId="117" priority="118" stopIfTrue="1">
      <formula>C54&lt;&gt;""</formula>
    </cfRule>
  </conditionalFormatting>
  <conditionalFormatting sqref="C58">
    <cfRule type="expression" dxfId="116" priority="117" stopIfTrue="1">
      <formula>C58&lt;&gt;""</formula>
    </cfRule>
  </conditionalFormatting>
  <conditionalFormatting sqref="C60">
    <cfRule type="expression" dxfId="115" priority="116" stopIfTrue="1">
      <formula>C58&lt;&gt;""</formula>
    </cfRule>
  </conditionalFormatting>
  <conditionalFormatting sqref="D60">
    <cfRule type="expression" dxfId="114" priority="115" stopIfTrue="1">
      <formula>C58&lt;&gt;""</formula>
    </cfRule>
  </conditionalFormatting>
  <conditionalFormatting sqref="E60">
    <cfRule type="expression" dxfId="113" priority="114" stopIfTrue="1">
      <formula>C58&lt;&gt;""</formula>
    </cfRule>
  </conditionalFormatting>
  <conditionalFormatting sqref="E59">
    <cfRule type="expression" dxfId="112" priority="113" stopIfTrue="1">
      <formula>C58&lt;&gt;""</formula>
    </cfRule>
  </conditionalFormatting>
  <conditionalFormatting sqref="D58:E58">
    <cfRule type="expression" dxfId="111" priority="112" stopIfTrue="1">
      <formula>C58&lt;&gt;""</formula>
    </cfRule>
  </conditionalFormatting>
  <conditionalFormatting sqref="C62">
    <cfRule type="expression" dxfId="110" priority="111" stopIfTrue="1">
      <formula>C62&lt;&gt;""</formula>
    </cfRule>
  </conditionalFormatting>
  <conditionalFormatting sqref="C64">
    <cfRule type="expression" dxfId="109" priority="110" stopIfTrue="1">
      <formula>C62&lt;&gt;""</formula>
    </cfRule>
  </conditionalFormatting>
  <conditionalFormatting sqref="D64">
    <cfRule type="expression" dxfId="108" priority="109" stopIfTrue="1">
      <formula>C62&lt;&gt;""</formula>
    </cfRule>
  </conditionalFormatting>
  <conditionalFormatting sqref="E64">
    <cfRule type="expression" dxfId="107" priority="108" stopIfTrue="1">
      <formula>C62&lt;&gt;""</formula>
    </cfRule>
  </conditionalFormatting>
  <conditionalFormatting sqref="E63">
    <cfRule type="expression" dxfId="106" priority="107" stopIfTrue="1">
      <formula>C62&lt;&gt;""</formula>
    </cfRule>
  </conditionalFormatting>
  <conditionalFormatting sqref="D62:E62">
    <cfRule type="expression" dxfId="105" priority="106" stopIfTrue="1">
      <formula>C62&lt;&gt;""</formula>
    </cfRule>
  </conditionalFormatting>
  <conditionalFormatting sqref="C66">
    <cfRule type="expression" dxfId="104" priority="105" stopIfTrue="1">
      <formula>C66&lt;&gt;""</formula>
    </cfRule>
  </conditionalFormatting>
  <conditionalFormatting sqref="C68">
    <cfRule type="expression" dxfId="103" priority="104" stopIfTrue="1">
      <formula>C66&lt;&gt;""</formula>
    </cfRule>
  </conditionalFormatting>
  <conditionalFormatting sqref="D68">
    <cfRule type="expression" dxfId="102" priority="103" stopIfTrue="1">
      <formula>C66&lt;&gt;""</formula>
    </cfRule>
  </conditionalFormatting>
  <conditionalFormatting sqref="E68">
    <cfRule type="expression" dxfId="101" priority="102" stopIfTrue="1">
      <formula>C66&lt;&gt;""</formula>
    </cfRule>
  </conditionalFormatting>
  <conditionalFormatting sqref="E67">
    <cfRule type="expression" dxfId="100" priority="101" stopIfTrue="1">
      <formula>C66&lt;&gt;""</formula>
    </cfRule>
  </conditionalFormatting>
  <conditionalFormatting sqref="D66:E66">
    <cfRule type="expression" dxfId="99" priority="100" stopIfTrue="1">
      <formula>C66&lt;&gt;""</formula>
    </cfRule>
  </conditionalFormatting>
  <conditionalFormatting sqref="C70">
    <cfRule type="expression" dxfId="98" priority="99" stopIfTrue="1">
      <formula>C70&lt;&gt;""</formula>
    </cfRule>
  </conditionalFormatting>
  <conditionalFormatting sqref="C72">
    <cfRule type="expression" dxfId="97" priority="98" stopIfTrue="1">
      <formula>C70&lt;&gt;""</formula>
    </cfRule>
  </conditionalFormatting>
  <conditionalFormatting sqref="D72">
    <cfRule type="expression" dxfId="96" priority="97" stopIfTrue="1">
      <formula>C70&lt;&gt;""</formula>
    </cfRule>
  </conditionalFormatting>
  <conditionalFormatting sqref="E72">
    <cfRule type="expression" dxfId="95" priority="96" stopIfTrue="1">
      <formula>C70&lt;&gt;""</formula>
    </cfRule>
  </conditionalFormatting>
  <conditionalFormatting sqref="E71">
    <cfRule type="expression" dxfId="94" priority="95" stopIfTrue="1">
      <formula>C70&lt;&gt;""</formula>
    </cfRule>
  </conditionalFormatting>
  <conditionalFormatting sqref="D70:E70">
    <cfRule type="expression" dxfId="93" priority="94" stopIfTrue="1">
      <formula>C70&lt;&gt;""</formula>
    </cfRule>
  </conditionalFormatting>
  <conditionalFormatting sqref="C74">
    <cfRule type="expression" dxfId="92" priority="93" stopIfTrue="1">
      <formula>C74&lt;&gt;""</formula>
    </cfRule>
  </conditionalFormatting>
  <conditionalFormatting sqref="C76">
    <cfRule type="expression" dxfId="91" priority="92" stopIfTrue="1">
      <formula>C74&lt;&gt;""</formula>
    </cfRule>
  </conditionalFormatting>
  <conditionalFormatting sqref="D76">
    <cfRule type="expression" dxfId="90" priority="91" stopIfTrue="1">
      <formula>C74&lt;&gt;""</formula>
    </cfRule>
  </conditionalFormatting>
  <conditionalFormatting sqref="E76">
    <cfRule type="expression" dxfId="89" priority="90" stopIfTrue="1">
      <formula>C74&lt;&gt;""</formula>
    </cfRule>
  </conditionalFormatting>
  <conditionalFormatting sqref="E75">
    <cfRule type="expression" dxfId="88" priority="89" stopIfTrue="1">
      <formula>C74&lt;&gt;""</formula>
    </cfRule>
  </conditionalFormatting>
  <conditionalFormatting sqref="D74:E74">
    <cfRule type="expression" dxfId="87" priority="88" stopIfTrue="1">
      <formula>C74&lt;&gt;""</formula>
    </cfRule>
  </conditionalFormatting>
  <conditionalFormatting sqref="C78">
    <cfRule type="expression" dxfId="86" priority="87" stopIfTrue="1">
      <formula>C78&lt;&gt;""</formula>
    </cfRule>
  </conditionalFormatting>
  <conditionalFormatting sqref="C80">
    <cfRule type="expression" dxfId="85" priority="86" stopIfTrue="1">
      <formula>C78&lt;&gt;""</formula>
    </cfRule>
  </conditionalFormatting>
  <conditionalFormatting sqref="D80">
    <cfRule type="expression" dxfId="84" priority="85" stopIfTrue="1">
      <formula>C78&lt;&gt;""</formula>
    </cfRule>
  </conditionalFormatting>
  <conditionalFormatting sqref="E80">
    <cfRule type="expression" dxfId="83" priority="84" stopIfTrue="1">
      <formula>C78&lt;&gt;""</formula>
    </cfRule>
  </conditionalFormatting>
  <conditionalFormatting sqref="E79">
    <cfRule type="expression" dxfId="82" priority="83" stopIfTrue="1">
      <formula>C78&lt;&gt;""</formula>
    </cfRule>
  </conditionalFormatting>
  <conditionalFormatting sqref="D78:E78">
    <cfRule type="expression" dxfId="81" priority="82" stopIfTrue="1">
      <formula>C78&lt;&gt;""</formula>
    </cfRule>
  </conditionalFormatting>
  <conditionalFormatting sqref="H18">
    <cfRule type="expression" dxfId="80" priority="81" stopIfTrue="1">
      <formula>H18&lt;&gt;""</formula>
    </cfRule>
  </conditionalFormatting>
  <conditionalFormatting sqref="I20">
    <cfRule type="expression" dxfId="79" priority="80" stopIfTrue="1">
      <formula>H18&lt;&gt;""</formula>
    </cfRule>
  </conditionalFormatting>
  <conditionalFormatting sqref="J20">
    <cfRule type="expression" dxfId="78" priority="79" stopIfTrue="1">
      <formula>H18&lt;&gt;""</formula>
    </cfRule>
  </conditionalFormatting>
  <conditionalFormatting sqref="J19">
    <cfRule type="expression" dxfId="77" priority="78" stopIfTrue="1">
      <formula>H18&lt;&gt;""</formula>
    </cfRule>
  </conditionalFormatting>
  <conditionalFormatting sqref="I18:J18">
    <cfRule type="expression" dxfId="76" priority="77" stopIfTrue="1">
      <formula>H18&lt;&gt;""</formula>
    </cfRule>
  </conditionalFormatting>
  <conditionalFormatting sqref="H22">
    <cfRule type="expression" dxfId="75" priority="76" stopIfTrue="1">
      <formula>H22&lt;&gt;""</formula>
    </cfRule>
  </conditionalFormatting>
  <conditionalFormatting sqref="I24">
    <cfRule type="expression" dxfId="74" priority="75" stopIfTrue="1">
      <formula>H22&lt;&gt;""</formula>
    </cfRule>
  </conditionalFormatting>
  <conditionalFormatting sqref="J24">
    <cfRule type="expression" dxfId="73" priority="74" stopIfTrue="1">
      <formula>H22&lt;&gt;""</formula>
    </cfRule>
  </conditionalFormatting>
  <conditionalFormatting sqref="J23">
    <cfRule type="expression" dxfId="72" priority="73" stopIfTrue="1">
      <formula>H22&lt;&gt;""</formula>
    </cfRule>
  </conditionalFormatting>
  <conditionalFormatting sqref="I22:J22">
    <cfRule type="expression" dxfId="71" priority="72" stopIfTrue="1">
      <formula>H22&lt;&gt;""</formula>
    </cfRule>
  </conditionalFormatting>
  <conditionalFormatting sqref="H26">
    <cfRule type="expression" dxfId="70" priority="71" stopIfTrue="1">
      <formula>H26&lt;&gt;""</formula>
    </cfRule>
  </conditionalFormatting>
  <conditionalFormatting sqref="I28">
    <cfRule type="expression" dxfId="69" priority="70" stopIfTrue="1">
      <formula>H26&lt;&gt;""</formula>
    </cfRule>
  </conditionalFormatting>
  <conditionalFormatting sqref="J28">
    <cfRule type="expression" dxfId="68" priority="69" stopIfTrue="1">
      <formula>H26&lt;&gt;""</formula>
    </cfRule>
  </conditionalFormatting>
  <conditionalFormatting sqref="J27">
    <cfRule type="expression" dxfId="67" priority="68" stopIfTrue="1">
      <formula>H26&lt;&gt;""</formula>
    </cfRule>
  </conditionalFormatting>
  <conditionalFormatting sqref="I26:J26">
    <cfRule type="expression" dxfId="66" priority="67" stopIfTrue="1">
      <formula>H26&lt;&gt;""</formula>
    </cfRule>
  </conditionalFormatting>
  <conditionalFormatting sqref="H30">
    <cfRule type="expression" dxfId="65" priority="66" stopIfTrue="1">
      <formula>H30&lt;&gt;""</formula>
    </cfRule>
  </conditionalFormatting>
  <conditionalFormatting sqref="I32">
    <cfRule type="expression" dxfId="64" priority="65" stopIfTrue="1">
      <formula>H30&lt;&gt;""</formula>
    </cfRule>
  </conditionalFormatting>
  <conditionalFormatting sqref="J32">
    <cfRule type="expression" dxfId="63" priority="64" stopIfTrue="1">
      <formula>H30&lt;&gt;""</formula>
    </cfRule>
  </conditionalFormatting>
  <conditionalFormatting sqref="J31">
    <cfRule type="expression" dxfId="62" priority="63" stopIfTrue="1">
      <formula>H30&lt;&gt;""</formula>
    </cfRule>
  </conditionalFormatting>
  <conditionalFormatting sqref="I30:J30">
    <cfRule type="expression" dxfId="61" priority="62" stopIfTrue="1">
      <formula>H30&lt;&gt;""</formula>
    </cfRule>
  </conditionalFormatting>
  <conditionalFormatting sqref="H34">
    <cfRule type="expression" dxfId="60" priority="61" stopIfTrue="1">
      <formula>H34&lt;&gt;""</formula>
    </cfRule>
  </conditionalFormatting>
  <conditionalFormatting sqref="I36">
    <cfRule type="expression" dxfId="59" priority="60" stopIfTrue="1">
      <formula>H34&lt;&gt;""</formula>
    </cfRule>
  </conditionalFormatting>
  <conditionalFormatting sqref="J36">
    <cfRule type="expression" dxfId="58" priority="59" stopIfTrue="1">
      <formula>H34&lt;&gt;""</formula>
    </cfRule>
  </conditionalFormatting>
  <conditionalFormatting sqref="J35">
    <cfRule type="expression" dxfId="57" priority="58" stopIfTrue="1">
      <formula>H34&lt;&gt;""</formula>
    </cfRule>
  </conditionalFormatting>
  <conditionalFormatting sqref="I34:J34">
    <cfRule type="expression" dxfId="56" priority="57" stopIfTrue="1">
      <formula>H34&lt;&gt;""</formula>
    </cfRule>
  </conditionalFormatting>
  <conditionalFormatting sqref="H38">
    <cfRule type="expression" dxfId="55" priority="56" stopIfTrue="1">
      <formula>H38&lt;&gt;""</formula>
    </cfRule>
  </conditionalFormatting>
  <conditionalFormatting sqref="I40">
    <cfRule type="expression" dxfId="54" priority="55" stopIfTrue="1">
      <formula>H38&lt;&gt;""</formula>
    </cfRule>
  </conditionalFormatting>
  <conditionalFormatting sqref="J40">
    <cfRule type="expression" dxfId="53" priority="54" stopIfTrue="1">
      <formula>H38&lt;&gt;""</formula>
    </cfRule>
  </conditionalFormatting>
  <conditionalFormatting sqref="J39">
    <cfRule type="expression" dxfId="52" priority="53" stopIfTrue="1">
      <formula>H38&lt;&gt;""</formula>
    </cfRule>
  </conditionalFormatting>
  <conditionalFormatting sqref="I38:J38">
    <cfRule type="expression" dxfId="51" priority="52" stopIfTrue="1">
      <formula>H38&lt;&gt;""</formula>
    </cfRule>
  </conditionalFormatting>
  <conditionalFormatting sqref="H42">
    <cfRule type="expression" dxfId="50" priority="51" stopIfTrue="1">
      <formula>H42&lt;&gt;""</formula>
    </cfRule>
  </conditionalFormatting>
  <conditionalFormatting sqref="I44">
    <cfRule type="expression" dxfId="49" priority="50" stopIfTrue="1">
      <formula>H42&lt;&gt;""</formula>
    </cfRule>
  </conditionalFormatting>
  <conditionalFormatting sqref="J44">
    <cfRule type="expression" dxfId="48" priority="49" stopIfTrue="1">
      <formula>H42&lt;&gt;""</formula>
    </cfRule>
  </conditionalFormatting>
  <conditionalFormatting sqref="J43">
    <cfRule type="expression" dxfId="47" priority="48" stopIfTrue="1">
      <formula>H42&lt;&gt;""</formula>
    </cfRule>
  </conditionalFormatting>
  <conditionalFormatting sqref="I42:J42">
    <cfRule type="expression" dxfId="46" priority="47" stopIfTrue="1">
      <formula>H42&lt;&gt;""</formula>
    </cfRule>
  </conditionalFormatting>
  <conditionalFormatting sqref="H46">
    <cfRule type="expression" dxfId="45" priority="46" stopIfTrue="1">
      <formula>H46&lt;&gt;""</formula>
    </cfRule>
  </conditionalFormatting>
  <conditionalFormatting sqref="I48">
    <cfRule type="expression" dxfId="44" priority="45" stopIfTrue="1">
      <formula>H46&lt;&gt;""</formula>
    </cfRule>
  </conditionalFormatting>
  <conditionalFormatting sqref="J48">
    <cfRule type="expression" dxfId="43" priority="44" stopIfTrue="1">
      <formula>H46&lt;&gt;""</formula>
    </cfRule>
  </conditionalFormatting>
  <conditionalFormatting sqref="J47">
    <cfRule type="expression" dxfId="42" priority="43" stopIfTrue="1">
      <formula>H46&lt;&gt;""</formula>
    </cfRule>
  </conditionalFormatting>
  <conditionalFormatting sqref="I46:J46">
    <cfRule type="expression" dxfId="41" priority="42" stopIfTrue="1">
      <formula>H46&lt;&gt;""</formula>
    </cfRule>
  </conditionalFormatting>
  <conditionalFormatting sqref="H50">
    <cfRule type="expression" dxfId="40" priority="41" stopIfTrue="1">
      <formula>H50&lt;&gt;""</formula>
    </cfRule>
  </conditionalFormatting>
  <conditionalFormatting sqref="I52">
    <cfRule type="expression" dxfId="39" priority="40" stopIfTrue="1">
      <formula>H50&lt;&gt;""</formula>
    </cfRule>
  </conditionalFormatting>
  <conditionalFormatting sqref="J52">
    <cfRule type="expression" dxfId="38" priority="39" stopIfTrue="1">
      <formula>H50&lt;&gt;""</formula>
    </cfRule>
  </conditionalFormatting>
  <conditionalFormatting sqref="J51">
    <cfRule type="expression" dxfId="37" priority="38" stopIfTrue="1">
      <formula>H50&lt;&gt;""</formula>
    </cfRule>
  </conditionalFormatting>
  <conditionalFormatting sqref="I50:J50">
    <cfRule type="expression" dxfId="36" priority="37" stopIfTrue="1">
      <formula>H50&lt;&gt;""</formula>
    </cfRule>
  </conditionalFormatting>
  <conditionalFormatting sqref="H54">
    <cfRule type="expression" dxfId="35" priority="36" stopIfTrue="1">
      <formula>H54&lt;&gt;""</formula>
    </cfRule>
  </conditionalFormatting>
  <conditionalFormatting sqref="I56">
    <cfRule type="expression" dxfId="34" priority="35" stopIfTrue="1">
      <formula>H54&lt;&gt;""</formula>
    </cfRule>
  </conditionalFormatting>
  <conditionalFormatting sqref="J56">
    <cfRule type="expression" dxfId="33" priority="34" stopIfTrue="1">
      <formula>H54&lt;&gt;""</formula>
    </cfRule>
  </conditionalFormatting>
  <conditionalFormatting sqref="J55">
    <cfRule type="expression" dxfId="32" priority="33" stopIfTrue="1">
      <formula>H54&lt;&gt;""</formula>
    </cfRule>
  </conditionalFormatting>
  <conditionalFormatting sqref="I54:J54">
    <cfRule type="expression" dxfId="31" priority="32" stopIfTrue="1">
      <formula>H54&lt;&gt;""</formula>
    </cfRule>
  </conditionalFormatting>
  <conditionalFormatting sqref="H58">
    <cfRule type="expression" dxfId="30" priority="31" stopIfTrue="1">
      <formula>H58&lt;&gt;""</formula>
    </cfRule>
  </conditionalFormatting>
  <conditionalFormatting sqref="I60">
    <cfRule type="expression" dxfId="29" priority="30" stopIfTrue="1">
      <formula>H58&lt;&gt;""</formula>
    </cfRule>
  </conditionalFormatting>
  <conditionalFormatting sqref="J60">
    <cfRule type="expression" dxfId="28" priority="29" stopIfTrue="1">
      <formula>H58&lt;&gt;""</formula>
    </cfRule>
  </conditionalFormatting>
  <conditionalFormatting sqref="J59">
    <cfRule type="expression" dxfId="27" priority="28" stopIfTrue="1">
      <formula>H58&lt;&gt;""</formula>
    </cfRule>
  </conditionalFormatting>
  <conditionalFormatting sqref="I58:J58">
    <cfRule type="expression" dxfId="26" priority="27" stopIfTrue="1">
      <formula>H58&lt;&gt;""</formula>
    </cfRule>
  </conditionalFormatting>
  <conditionalFormatting sqref="H62">
    <cfRule type="expression" dxfId="25" priority="26" stopIfTrue="1">
      <formula>H62&lt;&gt;""</formula>
    </cfRule>
  </conditionalFormatting>
  <conditionalFormatting sqref="I64">
    <cfRule type="expression" dxfId="24" priority="25" stopIfTrue="1">
      <formula>H62&lt;&gt;""</formula>
    </cfRule>
  </conditionalFormatting>
  <conditionalFormatting sqref="J64">
    <cfRule type="expression" dxfId="23" priority="24" stopIfTrue="1">
      <formula>H62&lt;&gt;""</formula>
    </cfRule>
  </conditionalFormatting>
  <conditionalFormatting sqref="J63">
    <cfRule type="expression" dxfId="22" priority="23" stopIfTrue="1">
      <formula>H62&lt;&gt;""</formula>
    </cfRule>
  </conditionalFormatting>
  <conditionalFormatting sqref="I62:J62">
    <cfRule type="expression" dxfId="21" priority="22" stopIfTrue="1">
      <formula>H62&lt;&gt;""</formula>
    </cfRule>
  </conditionalFormatting>
  <conditionalFormatting sqref="H66">
    <cfRule type="expression" dxfId="20" priority="21" stopIfTrue="1">
      <formula>H66&lt;&gt;""</formula>
    </cfRule>
  </conditionalFormatting>
  <conditionalFormatting sqref="I68">
    <cfRule type="expression" dxfId="19" priority="20" stopIfTrue="1">
      <formula>H66&lt;&gt;""</formula>
    </cfRule>
  </conditionalFormatting>
  <conditionalFormatting sqref="J68">
    <cfRule type="expression" dxfId="18" priority="19" stopIfTrue="1">
      <formula>H66&lt;&gt;""</formula>
    </cfRule>
  </conditionalFormatting>
  <conditionalFormatting sqref="J67">
    <cfRule type="expression" dxfId="17" priority="18" stopIfTrue="1">
      <formula>H66&lt;&gt;""</formula>
    </cfRule>
  </conditionalFormatting>
  <conditionalFormatting sqref="I66:J66">
    <cfRule type="expression" dxfId="16" priority="17" stopIfTrue="1">
      <formula>H66&lt;&gt;""</formula>
    </cfRule>
  </conditionalFormatting>
  <conditionalFormatting sqref="H70">
    <cfRule type="expression" dxfId="15" priority="16" stopIfTrue="1">
      <formula>H70&lt;&gt;""</formula>
    </cfRule>
  </conditionalFormatting>
  <conditionalFormatting sqref="I72">
    <cfRule type="expression" dxfId="14" priority="15" stopIfTrue="1">
      <formula>H70&lt;&gt;""</formula>
    </cfRule>
  </conditionalFormatting>
  <conditionalFormatting sqref="J72">
    <cfRule type="expression" dxfId="13" priority="14" stopIfTrue="1">
      <formula>H70&lt;&gt;""</formula>
    </cfRule>
  </conditionalFormatting>
  <conditionalFormatting sqref="J71">
    <cfRule type="expression" dxfId="12" priority="13" stopIfTrue="1">
      <formula>H70&lt;&gt;""</formula>
    </cfRule>
  </conditionalFormatting>
  <conditionalFormatting sqref="I70:J70">
    <cfRule type="expression" dxfId="11" priority="12" stopIfTrue="1">
      <formula>H70&lt;&gt;""</formula>
    </cfRule>
  </conditionalFormatting>
  <conditionalFormatting sqref="H74">
    <cfRule type="expression" dxfId="10" priority="11" stopIfTrue="1">
      <formula>H74&lt;&gt;""</formula>
    </cfRule>
  </conditionalFormatting>
  <conditionalFormatting sqref="I76">
    <cfRule type="expression" dxfId="9" priority="10" stopIfTrue="1">
      <formula>H74&lt;&gt;""</formula>
    </cfRule>
  </conditionalFormatting>
  <conditionalFormatting sqref="J76">
    <cfRule type="expression" dxfId="8" priority="9" stopIfTrue="1">
      <formula>H74&lt;&gt;""</formula>
    </cfRule>
  </conditionalFormatting>
  <conditionalFormatting sqref="J75">
    <cfRule type="expression" dxfId="7" priority="8" stopIfTrue="1">
      <formula>H74&lt;&gt;""</formula>
    </cfRule>
  </conditionalFormatting>
  <conditionalFormatting sqref="I74:J74">
    <cfRule type="expression" dxfId="6" priority="7" stopIfTrue="1">
      <formula>H74&lt;&gt;""</formula>
    </cfRule>
  </conditionalFormatting>
  <conditionalFormatting sqref="H78">
    <cfRule type="expression" dxfId="5" priority="6" stopIfTrue="1">
      <formula>H78&lt;&gt;""</formula>
    </cfRule>
  </conditionalFormatting>
  <conditionalFormatting sqref="I80">
    <cfRule type="expression" dxfId="4" priority="5" stopIfTrue="1">
      <formula>H78&lt;&gt;""</formula>
    </cfRule>
  </conditionalFormatting>
  <conditionalFormatting sqref="J80">
    <cfRule type="expression" dxfId="3" priority="4" stopIfTrue="1">
      <formula>H78&lt;&gt;""</formula>
    </cfRule>
  </conditionalFormatting>
  <conditionalFormatting sqref="J79">
    <cfRule type="expression" dxfId="2" priority="3" stopIfTrue="1">
      <formula>H78&lt;&gt;""</formula>
    </cfRule>
  </conditionalFormatting>
  <conditionalFormatting sqref="I78:J78">
    <cfRule type="expression" dxfId="1" priority="2" stopIfTrue="1">
      <formula>H78&lt;&gt;""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4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予選ヒート1Gr-グリッド表</vt:lpstr>
      <vt:lpstr>'予選ヒート1Gr-グリッド表'!Print_Area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2022-07-17T01:21:07Z</dcterms:created>
  <dcterms:modified xsi:type="dcterms:W3CDTF">2022-07-17T01:22:04Z</dcterms:modified>
</cp:coreProperties>
</file>