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２Gr-グリッド表" sheetId="1" r:id="rId1"/>
  </sheets>
  <externalReferences>
    <externalReference r:id="rId2"/>
    <externalReference r:id="rId3"/>
  </externalReferences>
  <definedNames>
    <definedName name="_xlnm.Print_Area" localSheetId="0">'予選ヒート２Gr-グリッド表'!$A$1:$L$97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8" i="1"/>
  <c r="B18" i="1"/>
  <c r="D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9" i="1"/>
  <c r="C20" i="1"/>
  <c r="C18" i="1"/>
  <c r="F19" i="1"/>
  <c r="B22" i="1" l="1"/>
  <c r="H19" i="1"/>
  <c r="I18" i="1"/>
  <c r="H20" i="1"/>
  <c r="H18" i="1"/>
  <c r="K18" i="1"/>
  <c r="K19" i="1"/>
  <c r="C24" i="1" l="1"/>
  <c r="C23" i="1"/>
  <c r="G22" i="1"/>
  <c r="C22" i="1"/>
  <c r="F22" i="1"/>
  <c r="D22" i="1"/>
  <c r="F23" i="1"/>
  <c r="H24" i="1" l="1"/>
  <c r="K23" i="1"/>
  <c r="K22" i="1"/>
  <c r="H22" i="1"/>
  <c r="B26" i="1"/>
  <c r="H23" i="1"/>
  <c r="I22" i="1"/>
  <c r="D26" i="1" l="1"/>
  <c r="F27" i="1"/>
  <c r="C26" i="1"/>
  <c r="F26" i="1"/>
  <c r="C28" i="1"/>
  <c r="C27" i="1"/>
  <c r="G26" i="1"/>
  <c r="B30" i="1" l="1"/>
  <c r="H27" i="1"/>
  <c r="I26" i="1"/>
  <c r="K27" i="1"/>
  <c r="H28" i="1"/>
  <c r="H26" i="1"/>
  <c r="K26" i="1"/>
  <c r="C32" i="1" l="1"/>
  <c r="C31" i="1"/>
  <c r="G30" i="1"/>
  <c r="F31" i="1"/>
  <c r="F30" i="1"/>
  <c r="C30" i="1"/>
  <c r="D30" i="1"/>
  <c r="K31" i="1" l="1"/>
  <c r="K30" i="1"/>
  <c r="H32" i="1"/>
  <c r="B34" i="1"/>
  <c r="H31" i="1"/>
  <c r="I30" i="1"/>
  <c r="H30" i="1"/>
  <c r="D34" i="1" l="1"/>
  <c r="F35" i="1"/>
  <c r="C34" i="1"/>
  <c r="C36" i="1"/>
  <c r="C35" i="1"/>
  <c r="G34" i="1"/>
  <c r="F34" i="1"/>
  <c r="B38" i="1" l="1"/>
  <c r="H35" i="1"/>
  <c r="I34" i="1"/>
  <c r="K34" i="1"/>
  <c r="H36" i="1"/>
  <c r="H34" i="1"/>
  <c r="K35" i="1"/>
  <c r="C40" i="1" l="1"/>
  <c r="C39" i="1"/>
  <c r="G38" i="1"/>
  <c r="C38" i="1"/>
  <c r="F38" i="1"/>
  <c r="F39" i="1"/>
  <c r="D38" i="1"/>
  <c r="H40" i="1" l="1"/>
  <c r="K39" i="1"/>
  <c r="K38" i="1"/>
  <c r="B42" i="1"/>
  <c r="H39" i="1"/>
  <c r="I38" i="1"/>
  <c r="H38" i="1"/>
  <c r="D42" i="1" l="1"/>
  <c r="F43" i="1"/>
  <c r="C42" i="1"/>
  <c r="C44" i="1"/>
  <c r="C43" i="1"/>
  <c r="G42" i="1"/>
  <c r="F42" i="1"/>
  <c r="B46" i="1" l="1"/>
  <c r="H43" i="1"/>
  <c r="I42" i="1"/>
  <c r="H44" i="1"/>
  <c r="H42" i="1"/>
  <c r="K42" i="1"/>
  <c r="K43" i="1"/>
  <c r="C48" i="1" l="1"/>
  <c r="C47" i="1"/>
  <c r="G46" i="1"/>
  <c r="F46" i="1"/>
  <c r="C46" i="1"/>
  <c r="D46" i="1"/>
  <c r="F47" i="1"/>
  <c r="H46" i="1" l="1"/>
  <c r="K47" i="1"/>
  <c r="K46" i="1"/>
  <c r="H48" i="1"/>
  <c r="B50" i="1"/>
  <c r="H47" i="1"/>
  <c r="I46" i="1"/>
  <c r="D50" i="1" l="1"/>
  <c r="F51" i="1"/>
  <c r="C50" i="1"/>
  <c r="C52" i="1"/>
  <c r="C51" i="1"/>
  <c r="G50" i="1"/>
  <c r="F50" i="1"/>
  <c r="B54" i="1" l="1"/>
  <c r="H51" i="1"/>
  <c r="I50" i="1"/>
  <c r="H52" i="1"/>
  <c r="H50" i="1"/>
  <c r="K50" i="1"/>
  <c r="K51" i="1"/>
  <c r="F55" i="1" l="1"/>
  <c r="G54" i="1"/>
  <c r="C54" i="1"/>
  <c r="C56" i="1"/>
  <c r="C55" i="1"/>
  <c r="D54" i="1"/>
  <c r="B58" i="1" l="1"/>
  <c r="H55" i="1"/>
  <c r="H54" i="1"/>
  <c r="H56" i="1"/>
  <c r="I54" i="1"/>
  <c r="K55" i="1"/>
  <c r="C60" i="1" l="1"/>
  <c r="C59" i="1"/>
  <c r="G58" i="1"/>
  <c r="F58" i="1"/>
  <c r="C58" i="1"/>
  <c r="D58" i="1"/>
  <c r="F59" i="1"/>
  <c r="K59" i="1" l="1"/>
  <c r="K58" i="1"/>
  <c r="H60" i="1"/>
  <c r="H58" i="1"/>
  <c r="B62" i="1"/>
  <c r="H59" i="1"/>
  <c r="I58" i="1"/>
  <c r="D62" i="1" l="1"/>
  <c r="F63" i="1"/>
  <c r="C62" i="1"/>
  <c r="C64" i="1"/>
  <c r="C63" i="1"/>
  <c r="G62" i="1"/>
  <c r="F62" i="1"/>
  <c r="B66" i="1" l="1"/>
  <c r="H63" i="1"/>
  <c r="I62" i="1"/>
  <c r="H64" i="1"/>
  <c r="H62" i="1"/>
  <c r="K63" i="1"/>
  <c r="K62" i="1"/>
  <c r="C68" i="1" l="1"/>
  <c r="C67" i="1"/>
  <c r="G66" i="1"/>
  <c r="F66" i="1"/>
  <c r="D66" i="1"/>
  <c r="F67" i="1"/>
  <c r="C66" i="1"/>
  <c r="K67" i="1" l="1"/>
  <c r="K66" i="1"/>
  <c r="H68" i="1"/>
  <c r="H66" i="1"/>
  <c r="B70" i="1"/>
  <c r="H67" i="1"/>
  <c r="I66" i="1"/>
  <c r="D70" i="1" l="1"/>
  <c r="F71" i="1"/>
  <c r="C70" i="1"/>
  <c r="C72" i="1"/>
  <c r="C71" i="1"/>
  <c r="G70" i="1"/>
  <c r="F70" i="1"/>
  <c r="B74" i="1" l="1"/>
  <c r="H71" i="1"/>
  <c r="I70" i="1"/>
  <c r="H72" i="1"/>
  <c r="H70" i="1"/>
  <c r="K71" i="1"/>
  <c r="K70" i="1"/>
  <c r="C76" i="1" l="1"/>
  <c r="C75" i="1"/>
  <c r="G74" i="1"/>
  <c r="F74" i="1"/>
  <c r="D74" i="1"/>
  <c r="F75" i="1"/>
  <c r="C74" i="1"/>
  <c r="K75" i="1" l="1"/>
  <c r="K74" i="1"/>
  <c r="H74" i="1"/>
  <c r="B78" i="1"/>
  <c r="H75" i="1"/>
  <c r="I74" i="1"/>
  <c r="H76" i="1"/>
  <c r="D78" i="1" l="1"/>
  <c r="F79" i="1"/>
  <c r="C78" i="1"/>
  <c r="C80" i="1"/>
  <c r="C79" i="1"/>
  <c r="G78" i="1"/>
  <c r="F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<sst xmlns="http://schemas.openxmlformats.org/spreadsheetml/2006/main" count="4" uniqueCount="4">
  <si>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</si>
  <si>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</si>
  <si>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２ Ｇｒ.予選ヒート グリッド表</t>
    <rPh sb="15" eb="16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</si>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</sst>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</row>
        <row r="2">
          <cell r="A2">
            <v>1</v>
          </cell>
          <cell r="B2">
            <v>8</v>
          </cell>
          <cell r="C2" t="str">
            <v>久富 圭</v>
          </cell>
          <cell r="D2">
            <v>57.875999999999998</v>
          </cell>
          <cell r="E2">
            <v>6</v>
          </cell>
          <cell r="F2" t="str">
            <v>YAMAHA SS</v>
          </cell>
          <cell r="I2">
            <v>0</v>
          </cell>
          <cell r="J2" t="str">
            <v>Formula Blue Ash</v>
          </cell>
          <cell r="K2" t="str">
            <v>TONYKART/YAMAHA</v>
          </cell>
          <cell r="L2" t="str">
            <v>BS</v>
          </cell>
          <cell r="N2">
            <v>630</v>
          </cell>
          <cell r="O2">
            <v>78.623000000000005</v>
          </cell>
          <cell r="P2">
            <v>57.938000000000002</v>
          </cell>
          <cell r="Q2">
            <v>6</v>
          </cell>
          <cell r="R2">
            <v>3.5368634259259259E-3</v>
          </cell>
          <cell r="S2">
            <v>29.238</v>
          </cell>
          <cell r="T2">
            <v>28.638000000000002</v>
          </cell>
          <cell r="V2" t="str">
            <v>D822eebd4</v>
          </cell>
        </row>
        <row r="3">
          <cell r="A3">
            <v>2</v>
          </cell>
          <cell r="B3">
            <v>86</v>
          </cell>
          <cell r="C3" t="str">
            <v>片岡 陽</v>
          </cell>
          <cell r="D3">
            <v>58.052999999999997</v>
          </cell>
          <cell r="E3">
            <v>5</v>
          </cell>
          <cell r="F3" t="str">
            <v>YAMAHA SS</v>
          </cell>
          <cell r="G3">
            <v>0.17699999999999999</v>
          </cell>
          <cell r="H3">
            <v>0.17699999999999999</v>
          </cell>
          <cell r="I3">
            <v>0</v>
          </cell>
          <cell r="J3" t="str">
            <v>WRT</v>
          </cell>
          <cell r="K3" t="str">
            <v>ﾌﾟﾗｶﾞ/YAMAHA</v>
          </cell>
          <cell r="L3" t="str">
            <v>BS</v>
          </cell>
          <cell r="N3">
            <v>5305793</v>
          </cell>
          <cell r="O3">
            <v>78.384</v>
          </cell>
          <cell r="P3">
            <v>58.61</v>
          </cell>
          <cell r="Q3">
            <v>6</v>
          </cell>
          <cell r="R3">
            <v>3.7445717592592596E-3</v>
          </cell>
          <cell r="S3">
            <v>29.952000000000002</v>
          </cell>
          <cell r="T3">
            <v>28.658000000000001</v>
          </cell>
          <cell r="V3" t="str">
            <v>Df4f447a4</v>
          </cell>
        </row>
        <row r="4">
          <cell r="A4">
            <v>3</v>
          </cell>
          <cell r="B4">
            <v>42</v>
          </cell>
          <cell r="C4" t="str">
            <v>横山 優之介</v>
          </cell>
          <cell r="D4">
            <v>58.186</v>
          </cell>
          <cell r="E4">
            <v>6</v>
          </cell>
          <cell r="F4" t="str">
            <v>YAMAHA SS</v>
          </cell>
          <cell r="G4">
            <v>0.31</v>
          </cell>
          <cell r="H4">
            <v>0.13300000000000001</v>
          </cell>
          <cell r="I4">
            <v>0</v>
          </cell>
          <cell r="J4" t="str">
            <v>SPS川口</v>
          </cell>
          <cell r="K4" t="str">
            <v>Xenon Kart/YAMAHA</v>
          </cell>
          <cell r="L4" t="str">
            <v>BS</v>
          </cell>
          <cell r="N4">
            <v>641</v>
          </cell>
          <cell r="O4">
            <v>78.203999999999994</v>
          </cell>
          <cell r="P4">
            <v>58.540999999999997</v>
          </cell>
          <cell r="Q4">
            <v>6</v>
          </cell>
          <cell r="R4">
            <v>3.5627083333333331E-3</v>
          </cell>
          <cell r="S4">
            <v>29.468</v>
          </cell>
          <cell r="T4">
            <v>28.718</v>
          </cell>
          <cell r="V4" t="str">
            <v>D4e89e3d6</v>
          </cell>
        </row>
        <row r="5">
          <cell r="A5">
            <v>4</v>
          </cell>
          <cell r="B5">
            <v>66</v>
          </cell>
          <cell r="C5" t="str">
            <v>松井 沙麗</v>
          </cell>
          <cell r="D5">
            <v>58.246000000000002</v>
          </cell>
          <cell r="E5">
            <v>6</v>
          </cell>
          <cell r="F5" t="str">
            <v>YAMAHA SS</v>
          </cell>
          <cell r="G5">
            <v>0.37</v>
          </cell>
          <cell r="H5">
            <v>0.06</v>
          </cell>
          <cell r="I5">
            <v>0</v>
          </cell>
          <cell r="J5" t="str">
            <v>BEMAX RACING</v>
          </cell>
          <cell r="K5" t="str">
            <v>TONY/YAMAHA</v>
          </cell>
          <cell r="L5" t="str">
            <v>BS</v>
          </cell>
          <cell r="N5">
            <v>648</v>
          </cell>
          <cell r="O5">
            <v>78.123999999999995</v>
          </cell>
          <cell r="P5">
            <v>58.584000000000003</v>
          </cell>
          <cell r="Q5">
            <v>6</v>
          </cell>
          <cell r="R5">
            <v>3.5508217592592592E-3</v>
          </cell>
          <cell r="V5" t="str">
            <v>D87832c35</v>
          </cell>
        </row>
        <row r="6">
          <cell r="A6">
            <v>5</v>
          </cell>
          <cell r="B6">
            <v>46</v>
          </cell>
          <cell r="C6" t="str">
            <v>山代 諭和</v>
          </cell>
          <cell r="D6">
            <v>58.375</v>
          </cell>
          <cell r="E6">
            <v>5</v>
          </cell>
          <cell r="F6" t="str">
            <v>YAMAHA SS</v>
          </cell>
          <cell r="G6">
            <v>0.499</v>
          </cell>
          <cell r="H6">
            <v>0.129</v>
          </cell>
          <cell r="I6">
            <v>0</v>
          </cell>
          <cell r="J6" t="str">
            <v>quaranta sei YRTwithGEMINI</v>
          </cell>
          <cell r="K6" t="str">
            <v>EXPRIT/YAMAHA</v>
          </cell>
          <cell r="L6" t="str">
            <v>BS</v>
          </cell>
          <cell r="N6">
            <v>2699050</v>
          </cell>
          <cell r="O6">
            <v>77.950999999999993</v>
          </cell>
          <cell r="P6">
            <v>58.777999999999999</v>
          </cell>
          <cell r="Q6">
            <v>6</v>
          </cell>
          <cell r="R6">
            <v>3.5893750000000001E-3</v>
          </cell>
          <cell r="S6">
            <v>29.657</v>
          </cell>
          <cell r="T6">
            <v>29.120999999999999</v>
          </cell>
          <cell r="V6" t="str">
            <v>D41e4f920</v>
          </cell>
        </row>
        <row r="7">
          <cell r="A7">
            <v>6</v>
          </cell>
          <cell r="B7">
            <v>88</v>
          </cell>
          <cell r="C7" t="str">
            <v>Quinten Lu</v>
          </cell>
          <cell r="D7">
            <v>58.415999999999997</v>
          </cell>
          <cell r="E7">
            <v>6</v>
          </cell>
          <cell r="F7" t="str">
            <v>YAMAHA SS</v>
          </cell>
          <cell r="G7">
            <v>0.54</v>
          </cell>
          <cell r="H7">
            <v>4.1000000000000002E-2</v>
          </cell>
          <cell r="I7">
            <v>0</v>
          </cell>
          <cell r="J7" t="str">
            <v>China Future Speed</v>
          </cell>
          <cell r="K7" t="str">
            <v>EXPRIT/YAMAHA</v>
          </cell>
          <cell r="L7" t="str">
            <v>BS</v>
          </cell>
          <cell r="N7">
            <v>654</v>
          </cell>
          <cell r="O7">
            <v>77.896000000000001</v>
          </cell>
          <cell r="P7">
            <v>58.695</v>
          </cell>
          <cell r="Q7">
            <v>6</v>
          </cell>
          <cell r="R7">
            <v>3.5403125000000001E-3</v>
          </cell>
          <cell r="S7">
            <v>29.411999999999999</v>
          </cell>
          <cell r="T7">
            <v>29.004000000000001</v>
          </cell>
          <cell r="V7" t="str">
            <v>D6ae54cde</v>
          </cell>
        </row>
        <row r="8">
          <cell r="A8">
            <v>7</v>
          </cell>
          <cell r="B8">
            <v>21</v>
          </cell>
          <cell r="C8" t="str">
            <v>栗原 瑞唯</v>
          </cell>
          <cell r="D8">
            <v>58.518000000000001</v>
          </cell>
          <cell r="E8">
            <v>5</v>
          </cell>
          <cell r="F8" t="str">
            <v>YAMAHA SS</v>
          </cell>
          <cell r="G8">
            <v>0.64200000000000002</v>
          </cell>
          <cell r="H8">
            <v>0.10199999999999999</v>
          </cell>
          <cell r="I8">
            <v>0</v>
          </cell>
          <cell r="J8" t="str">
            <v>SUPER CREW'S</v>
          </cell>
          <cell r="K8" t="str">
            <v>MINATO/YAMAHA</v>
          </cell>
          <cell r="L8" t="str">
            <v>BS</v>
          </cell>
          <cell r="N8">
            <v>637</v>
          </cell>
          <cell r="O8">
            <v>77.760999999999996</v>
          </cell>
          <cell r="P8">
            <v>58.637999999999998</v>
          </cell>
          <cell r="Q8">
            <v>6</v>
          </cell>
          <cell r="R8">
            <v>3.5551967592592592E-3</v>
          </cell>
          <cell r="S8">
            <v>30.954999999999998</v>
          </cell>
          <cell r="T8">
            <v>32.145000000000003</v>
          </cell>
          <cell r="V8" t="str">
            <v>Ddc74aee4</v>
          </cell>
        </row>
        <row r="9">
          <cell r="A9">
            <v>8</v>
          </cell>
          <cell r="B9">
            <v>51</v>
          </cell>
          <cell r="C9" t="str">
            <v>伊藤 楓馬</v>
          </cell>
          <cell r="D9">
            <v>58.673000000000002</v>
          </cell>
          <cell r="E9">
            <v>7</v>
          </cell>
          <cell r="F9" t="str">
            <v>YAMAHA SS</v>
          </cell>
          <cell r="G9">
            <v>0.79700000000000004</v>
          </cell>
          <cell r="H9">
            <v>0.155</v>
          </cell>
          <cell r="I9">
            <v>0</v>
          </cell>
          <cell r="J9" t="str">
            <v>FormationLapRacing</v>
          </cell>
          <cell r="K9" t="str">
            <v>ｺｽﾐｯｸ/YAMAHA</v>
          </cell>
          <cell r="L9" t="str">
            <v>BS</v>
          </cell>
          <cell r="N9">
            <v>644</v>
          </cell>
          <cell r="O9">
            <v>77.555000000000007</v>
          </cell>
          <cell r="P9">
            <v>59.262</v>
          </cell>
          <cell r="Q9">
            <v>7</v>
          </cell>
          <cell r="R9">
            <v>4.1393634259259257E-3</v>
          </cell>
          <cell r="S9">
            <v>29.818999999999999</v>
          </cell>
          <cell r="T9">
            <v>28.853999999999999</v>
          </cell>
          <cell r="V9" t="str">
            <v>D6ddf8935</v>
          </cell>
        </row>
        <row r="10">
          <cell r="A10">
            <v>9</v>
          </cell>
          <cell r="B10">
            <v>38</v>
          </cell>
          <cell r="C10" t="str">
            <v>森 赴人</v>
          </cell>
          <cell r="D10">
            <v>58.99</v>
          </cell>
          <cell r="E10">
            <v>4</v>
          </cell>
          <cell r="F10" t="str">
            <v>YAMAHA SS</v>
          </cell>
          <cell r="G10">
            <v>1.1140000000000001</v>
          </cell>
          <cell r="H10">
            <v>0.317</v>
          </cell>
          <cell r="I10">
            <v>0</v>
          </cell>
          <cell r="J10" t="str">
            <v>ﾁｰﾑぶるｰと</v>
          </cell>
          <cell r="K10" t="str">
            <v>PRAGA/YAMAHA</v>
          </cell>
          <cell r="L10" t="str">
            <v>BS</v>
          </cell>
          <cell r="N10">
            <v>5112230</v>
          </cell>
          <cell r="O10">
            <v>77.138000000000005</v>
          </cell>
          <cell r="P10">
            <v>59.076999999999998</v>
          </cell>
          <cell r="Q10">
            <v>6</v>
          </cell>
          <cell r="R10">
            <v>3.6823032407407408E-3</v>
          </cell>
          <cell r="S10">
            <v>30.11</v>
          </cell>
          <cell r="T10">
            <v>28.966999999999999</v>
          </cell>
          <cell r="V10" t="str">
            <v>D6e5ebfa6</v>
          </cell>
        </row>
        <row r="11">
          <cell r="A11">
            <v>10</v>
          </cell>
          <cell r="B11">
            <v>20</v>
          </cell>
          <cell r="C11" t="str">
            <v>中西 凜音</v>
          </cell>
          <cell r="D11">
            <v>59.082999999999998</v>
          </cell>
          <cell r="E11">
            <v>4</v>
          </cell>
          <cell r="F11" t="str">
            <v>YAMAHA SS</v>
          </cell>
          <cell r="G11">
            <v>1.2070000000000001</v>
          </cell>
          <cell r="H11">
            <v>9.2999999999999999E-2</v>
          </cell>
          <cell r="I11">
            <v>0</v>
          </cell>
          <cell r="J11" t="str">
            <v>ﾁｰﾑﾅｶﾞｵ</v>
          </cell>
          <cell r="K11" t="str">
            <v>Energy/YAMAHA</v>
          </cell>
          <cell r="L11" t="str">
            <v>BS</v>
          </cell>
          <cell r="N11">
            <v>636</v>
          </cell>
          <cell r="O11">
            <v>77.016999999999996</v>
          </cell>
          <cell r="P11">
            <v>59.581000000000003</v>
          </cell>
          <cell r="Q11">
            <v>4</v>
          </cell>
          <cell r="R11">
            <v>3.6115740740740743E-3</v>
          </cell>
          <cell r="S11">
            <v>29.934000000000001</v>
          </cell>
          <cell r="T11">
            <v>29.149000000000001</v>
          </cell>
          <cell r="V11" t="str">
            <v>D9ba767b4</v>
          </cell>
        </row>
        <row r="12">
          <cell r="A12">
            <v>11</v>
          </cell>
          <cell r="B12">
            <v>35</v>
          </cell>
          <cell r="C12" t="str">
            <v>西崎 航平</v>
          </cell>
          <cell r="D12">
            <v>59.182000000000002</v>
          </cell>
          <cell r="E12">
            <v>5</v>
          </cell>
          <cell r="F12" t="str">
            <v>YAMAHA SS</v>
          </cell>
          <cell r="G12">
            <v>1.306</v>
          </cell>
          <cell r="H12">
            <v>9.9000000000000005E-2</v>
          </cell>
          <cell r="I12">
            <v>0</v>
          </cell>
          <cell r="J12" t="str">
            <v>ﾍﾞﾛｰﾁｪﾓｰﾀｰｽﾎﾟｰﾂ</v>
          </cell>
          <cell r="K12" t="str">
            <v>birelART/YAMAHA</v>
          </cell>
          <cell r="L12" t="str">
            <v>BS</v>
          </cell>
          <cell r="N12">
            <v>638</v>
          </cell>
          <cell r="O12">
            <v>76.888000000000005</v>
          </cell>
          <cell r="P12">
            <v>59.259</v>
          </cell>
          <cell r="Q12">
            <v>6</v>
          </cell>
          <cell r="R12">
            <v>3.858703703703704E-3</v>
          </cell>
          <cell r="S12">
            <v>30.326000000000001</v>
          </cell>
          <cell r="T12">
            <v>28.933</v>
          </cell>
          <cell r="V12" t="str">
            <v>D383a74dc</v>
          </cell>
        </row>
        <row r="13">
          <cell r="A13">
            <v>12</v>
          </cell>
          <cell r="B13">
            <v>63</v>
          </cell>
          <cell r="C13" t="str">
            <v>田中 響貴</v>
          </cell>
          <cell r="D13">
            <v>59.292999999999999</v>
          </cell>
          <cell r="E13">
            <v>6</v>
          </cell>
          <cell r="F13" t="str">
            <v>YAMAHA SS</v>
          </cell>
          <cell r="G13">
            <v>1.417</v>
          </cell>
          <cell r="H13">
            <v>0.111</v>
          </cell>
          <cell r="I13">
            <v>0</v>
          </cell>
          <cell r="J13" t="str">
            <v>ﾁｰﾑぶるｰと</v>
          </cell>
          <cell r="K13" t="str">
            <v>ﾌﾟﾗｶﾞ/YAMAHA</v>
          </cell>
          <cell r="L13" t="str">
            <v>BS</v>
          </cell>
          <cell r="N13">
            <v>10378257</v>
          </cell>
          <cell r="O13">
            <v>76.744</v>
          </cell>
          <cell r="P13">
            <v>59.662999999999997</v>
          </cell>
          <cell r="Q13">
            <v>6</v>
          </cell>
          <cell r="R13">
            <v>3.6894097222222224E-3</v>
          </cell>
          <cell r="S13">
            <v>30.257999999999999</v>
          </cell>
          <cell r="T13">
            <v>29.035</v>
          </cell>
          <cell r="V13" t="str">
            <v>Dcf3d5a90</v>
          </cell>
        </row>
        <row r="14">
          <cell r="A14">
            <v>13</v>
          </cell>
          <cell r="B14">
            <v>57</v>
          </cell>
          <cell r="C14" t="str">
            <v>木戸 琢磨</v>
          </cell>
          <cell r="D14">
            <v>59.415999999999997</v>
          </cell>
          <cell r="E14">
            <v>6</v>
          </cell>
          <cell r="F14" t="str">
            <v>YAMAHA SS</v>
          </cell>
          <cell r="G14">
            <v>1.54</v>
          </cell>
          <cell r="H14">
            <v>0.123</v>
          </cell>
          <cell r="I14">
            <v>0</v>
          </cell>
          <cell r="J14" t="str">
            <v>ATEAM Buzz Motorsport</v>
          </cell>
          <cell r="K14" t="str">
            <v>EXPRIT/YAMAHA</v>
          </cell>
          <cell r="L14" t="str">
            <v>BS</v>
          </cell>
          <cell r="N14">
            <v>647</v>
          </cell>
          <cell r="O14">
            <v>76.584999999999994</v>
          </cell>
          <cell r="P14">
            <v>59.767000000000003</v>
          </cell>
          <cell r="Q14">
            <v>6</v>
          </cell>
          <cell r="R14">
            <v>4.0202893518518521E-3</v>
          </cell>
          <cell r="S14">
            <v>30.14</v>
          </cell>
          <cell r="T14">
            <v>29.276</v>
          </cell>
          <cell r="V14" t="str">
            <v>Ded14d474</v>
          </cell>
        </row>
        <row r="15">
          <cell r="A15">
            <v>14</v>
          </cell>
          <cell r="B15">
            <v>75</v>
          </cell>
          <cell r="C15" t="str">
            <v>MATSUSHITA MASAKI</v>
          </cell>
          <cell r="D15">
            <v>59.764000000000003</v>
          </cell>
          <cell r="E15">
            <v>6</v>
          </cell>
          <cell r="F15" t="str">
            <v>YAMAHA SS</v>
          </cell>
          <cell r="G15">
            <v>1.8879999999999999</v>
          </cell>
          <cell r="H15">
            <v>0.34799999999999998</v>
          </cell>
          <cell r="I15">
            <v>0</v>
          </cell>
          <cell r="J15" t="str">
            <v>T.ｵｷﾂﾏﾂﾀﾞ Powerd by LUCE</v>
          </cell>
          <cell r="K15" t="str">
            <v>MINATO80/YAMAHA</v>
          </cell>
          <cell r="L15" t="str">
            <v>BS</v>
          </cell>
          <cell r="N15">
            <v>5851236</v>
          </cell>
          <cell r="O15">
            <v>76.138999999999996</v>
          </cell>
          <cell r="P15">
            <v>59.841999999999999</v>
          </cell>
          <cell r="Q15">
            <v>6</v>
          </cell>
          <cell r="R15">
            <v>3.5882060185185188E-3</v>
          </cell>
          <cell r="S15">
            <v>30.297000000000001</v>
          </cell>
          <cell r="T15">
            <v>29.466999999999999</v>
          </cell>
          <cell r="V15" t="str">
            <v>Da4d5f6d8</v>
          </cell>
        </row>
        <row r="16">
          <cell r="A16">
            <v>15</v>
          </cell>
          <cell r="B16">
            <v>17</v>
          </cell>
          <cell r="C16" t="str">
            <v>可児 永久</v>
          </cell>
          <cell r="D16">
            <v>59.765000000000001</v>
          </cell>
          <cell r="E16">
            <v>6</v>
          </cell>
          <cell r="F16" t="str">
            <v>YAMAHA SS</v>
          </cell>
          <cell r="G16">
            <v>1.889</v>
          </cell>
          <cell r="H16">
            <v>1E-3</v>
          </cell>
          <cell r="I16">
            <v>0</v>
          </cell>
          <cell r="J16" t="str">
            <v>Ash KART RACING</v>
          </cell>
          <cell r="K16" t="str">
            <v>KOSMIC/YAMAHA</v>
          </cell>
          <cell r="L16" t="str">
            <v>BS</v>
          </cell>
          <cell r="N16">
            <v>14078470</v>
          </cell>
          <cell r="O16">
            <v>76.138000000000005</v>
          </cell>
          <cell r="P16">
            <v>59.92</v>
          </cell>
          <cell r="Q16">
            <v>6</v>
          </cell>
          <cell r="R16">
            <v>4.0104513888888889E-3</v>
          </cell>
          <cell r="S16">
            <v>29.98</v>
          </cell>
          <cell r="T16">
            <v>29.785</v>
          </cell>
          <cell r="V16" t="str">
            <v>D71fb59fc</v>
          </cell>
        </row>
        <row r="17">
          <cell r="A17">
            <v>16</v>
          </cell>
          <cell r="B17">
            <v>12</v>
          </cell>
          <cell r="C17" t="str">
            <v>福永 航平</v>
          </cell>
          <cell r="D17">
            <v>6.9451388888888894E-4</v>
          </cell>
          <cell r="E17">
            <v>6</v>
          </cell>
          <cell r="F17" t="str">
            <v>YAMAHA SS</v>
          </cell>
          <cell r="G17">
            <v>2.13</v>
          </cell>
          <cell r="H17">
            <v>0.24099999999999999</v>
          </cell>
          <cell r="I17">
            <v>0</v>
          </cell>
          <cell r="J17" t="str">
            <v>Team Ms  Energy</v>
          </cell>
          <cell r="K17" t="str">
            <v>birel ART/YAMAHA</v>
          </cell>
          <cell r="L17" t="str">
            <v>BS</v>
          </cell>
          <cell r="N17">
            <v>632</v>
          </cell>
          <cell r="O17">
            <v>75.831999999999994</v>
          </cell>
          <cell r="P17">
            <v>6.9715277777777777E-4</v>
          </cell>
          <cell r="Q17">
            <v>6</v>
          </cell>
          <cell r="R17">
            <v>4.1655208333333336E-3</v>
          </cell>
          <cell r="S17">
            <v>30.327000000000002</v>
          </cell>
          <cell r="T17">
            <v>29.678999999999998</v>
          </cell>
          <cell r="V17" t="str">
            <v>D394576c0</v>
          </cell>
        </row>
        <row r="18">
          <cell r="A18">
            <v>17</v>
          </cell>
          <cell r="B18">
            <v>44</v>
          </cell>
          <cell r="C18" t="str">
            <v>酒井 龍太郎</v>
          </cell>
          <cell r="D18">
            <v>6.9556712962962964E-4</v>
          </cell>
          <cell r="E18">
            <v>2</v>
          </cell>
          <cell r="F18" t="str">
            <v>YAMAHA SS</v>
          </cell>
          <cell r="G18">
            <v>2.2210000000000001</v>
          </cell>
          <cell r="H18">
            <v>9.0999999999999998E-2</v>
          </cell>
          <cell r="I18">
            <v>0</v>
          </cell>
          <cell r="J18" t="str">
            <v>ﾐﾂｻﾀﾞ PWG RACING</v>
          </cell>
          <cell r="K18" t="str">
            <v>EXPRIT/YAMAHA</v>
          </cell>
          <cell r="L18" t="str">
            <v>BS</v>
          </cell>
          <cell r="N18">
            <v>9341551</v>
          </cell>
          <cell r="O18">
            <v>75.718000000000004</v>
          </cell>
          <cell r="P18">
            <v>6.9728009259259266E-4</v>
          </cell>
          <cell r="Q18">
            <v>6</v>
          </cell>
          <cell r="R18">
            <v>4.140821759259259E-3</v>
          </cell>
          <cell r="S18">
            <v>30.524000000000001</v>
          </cell>
          <cell r="T18">
            <v>29.917000000000002</v>
          </cell>
          <cell r="V18" t="str">
            <v>Dce4293b0</v>
          </cell>
        </row>
        <row r="19">
          <cell r="A19">
            <v>18</v>
          </cell>
          <cell r="B19">
            <v>84</v>
          </cell>
          <cell r="C19" t="str">
            <v>林 零仁</v>
          </cell>
          <cell r="D19">
            <v>6.9559027777777772E-4</v>
          </cell>
          <cell r="E19">
            <v>3</v>
          </cell>
          <cell r="F19" t="str">
            <v>YAMAHA SS</v>
          </cell>
          <cell r="G19">
            <v>2.2229999999999999</v>
          </cell>
          <cell r="H19">
            <v>2E-3</v>
          </cell>
          <cell r="I19">
            <v>0</v>
          </cell>
          <cell r="J19" t="str">
            <v>ONE POINT</v>
          </cell>
          <cell r="K19" t="str">
            <v>EXPRIT/YAMAHA</v>
          </cell>
          <cell r="L19" t="str">
            <v>BS</v>
          </cell>
          <cell r="N19">
            <v>652</v>
          </cell>
          <cell r="O19">
            <v>75.715000000000003</v>
          </cell>
          <cell r="P19">
            <v>6.9591435185185197E-4</v>
          </cell>
          <cell r="Q19">
            <v>6</v>
          </cell>
          <cell r="R19">
            <v>3.7365625000000003E-3</v>
          </cell>
          <cell r="S19">
            <v>30.213000000000001</v>
          </cell>
          <cell r="T19">
            <v>30.024999999999999</v>
          </cell>
          <cell r="V19" t="str">
            <v>D7b528c4</v>
          </cell>
        </row>
        <row r="20">
          <cell r="A20">
            <v>19</v>
          </cell>
          <cell r="B20">
            <v>73</v>
          </cell>
          <cell r="C20" t="str">
            <v>花村 結貴</v>
          </cell>
          <cell r="D20">
            <v>7.0406249999999994E-4</v>
          </cell>
          <cell r="E20">
            <v>2</v>
          </cell>
          <cell r="F20" t="str">
            <v>YAMAHA SS</v>
          </cell>
          <cell r="G20">
            <v>2.9550000000000001</v>
          </cell>
          <cell r="H20">
            <v>0.73199999999999998</v>
          </cell>
          <cell r="I20">
            <v>0</v>
          </cell>
          <cell r="J20" t="str">
            <v>MatsumotoRacing</v>
          </cell>
          <cell r="K20" t="str">
            <v>EXPRIT/YAMAHA</v>
          </cell>
          <cell r="L20" t="str">
            <v>BS</v>
          </cell>
          <cell r="N20">
            <v>650</v>
          </cell>
          <cell r="O20">
            <v>74.804000000000002</v>
          </cell>
          <cell r="P20">
            <v>7.0621527777777783E-4</v>
          </cell>
          <cell r="Q20">
            <v>6</v>
          </cell>
          <cell r="R20">
            <v>3.716574074074074E-3</v>
          </cell>
          <cell r="S20">
            <v>30.667999999999999</v>
          </cell>
          <cell r="T20">
            <v>30.349</v>
          </cell>
          <cell r="V20" t="str">
            <v>D241e4c70</v>
          </cell>
        </row>
        <row r="21">
          <cell r="A21">
            <v>20</v>
          </cell>
          <cell r="B21">
            <v>27</v>
          </cell>
          <cell r="C21" t="str">
            <v>小松 武史</v>
          </cell>
          <cell r="D21">
            <v>7.1892361111111115E-4</v>
          </cell>
          <cell r="E21">
            <v>6</v>
          </cell>
          <cell r="F21" t="str">
            <v>YAMAHA SS</v>
          </cell>
          <cell r="G21">
            <v>4.2389999999999999</v>
          </cell>
          <cell r="H21">
            <v>1.284</v>
          </cell>
          <cell r="I21">
            <v>0</v>
          </cell>
          <cell r="J21" t="str">
            <v>TEAM HIRANO</v>
          </cell>
          <cell r="K21" t="str">
            <v>TONYKART/YAMAHA</v>
          </cell>
          <cell r="L21" t="str">
            <v>BS</v>
          </cell>
          <cell r="N21">
            <v>755355</v>
          </cell>
          <cell r="O21">
            <v>73.257999999999996</v>
          </cell>
          <cell r="P21">
            <v>7.2413194444444445E-4</v>
          </cell>
          <cell r="Q21">
            <v>6</v>
          </cell>
          <cell r="R21">
            <v>3.9553819444444445E-3</v>
          </cell>
          <cell r="S21">
            <v>31.19</v>
          </cell>
          <cell r="T21">
            <v>30.925000000000001</v>
          </cell>
          <cell r="V21" t="str">
            <v>D5cbfb429</v>
          </cell>
        </row>
        <row r="22">
          <cell r="A22">
            <v>21</v>
          </cell>
          <cell r="B22">
            <v>45</v>
          </cell>
          <cell r="C22" t="str">
            <v>堀永 陵平</v>
          </cell>
          <cell r="D22">
            <v>58.914000000000001</v>
          </cell>
          <cell r="E22">
            <v>5</v>
          </cell>
          <cell r="F22" t="str">
            <v>YAMAHA SS</v>
          </cell>
          <cell r="I22">
            <v>0</v>
          </cell>
          <cell r="J22" t="str">
            <v>BRAVO-RACING</v>
          </cell>
          <cell r="K22" t="str">
            <v>TONYKART/YAMAHA</v>
          </cell>
          <cell r="L22" t="str">
            <v>BS</v>
          </cell>
          <cell r="M22" t="str">
            <v>鈴鹿選手権ｼﾘｰｽﾞ特別規則 第32条(信号旗(ﾁｪｯｶｰ))違反により、失格とした。</v>
          </cell>
          <cell r="N22">
            <v>642</v>
          </cell>
          <cell r="O22">
            <v>77.238</v>
          </cell>
          <cell r="P22">
            <v>59.037999999999997</v>
          </cell>
          <cell r="Q22">
            <v>6</v>
          </cell>
          <cell r="R22">
            <v>3.5205092592592593E-3</v>
          </cell>
          <cell r="V22" t="str">
            <v>D8991b13b</v>
          </cell>
        </row>
        <row r="23">
          <cell r="A23">
            <v>22</v>
          </cell>
          <cell r="B23">
            <v>37</v>
          </cell>
          <cell r="C23" t="str">
            <v>佐藤 琉葵</v>
          </cell>
          <cell r="D23">
            <v>59.512</v>
          </cell>
          <cell r="E23">
            <v>5</v>
          </cell>
          <cell r="F23" t="str">
            <v>YAMAHA SS</v>
          </cell>
          <cell r="I23">
            <v>0</v>
          </cell>
          <cell r="J23" t="str">
            <v>DSM</v>
          </cell>
          <cell r="K23" t="str">
            <v>LN KART/YAMAHA</v>
          </cell>
          <cell r="L23" t="str">
            <v>BS</v>
          </cell>
          <cell r="M23" t="str">
            <v>鈴鹿選手権ｼﾘｰｽﾞ特別規則 第32条(信号旗(ﾁｪｯｶｰ))違反により、失格とした。</v>
          </cell>
          <cell r="N23">
            <v>639</v>
          </cell>
          <cell r="O23">
            <v>76.462000000000003</v>
          </cell>
          <cell r="P23">
            <v>59.61</v>
          </cell>
          <cell r="Q23">
            <v>6</v>
          </cell>
          <cell r="R23">
            <v>3.5281712962962966E-3</v>
          </cell>
          <cell r="V23" t="str">
            <v>Db79c4674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workbookViewId="0">
      <selection activeCell="I40" sqref="I40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YAMAHA SS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f>INDEX('[1]公式予選（TT）BGr-結果表・グリッド用（貼付）'!$A:$Z,MATCH(1,'[1]公式予選（TT）BGr-結果表・グリッド用（貼付）'!$A:$A,0),MATCH("No.",'[1]公式予選（TT）BGr-結果表・グリッド用（貼付）'!$1:$1,0))</f>
        <v>8</v>
      </c>
      <c r="D14" s="27" t="str">
        <f>INDEX('[1]公式予選（TT）BGr-結果表・グリッド用（貼付）'!$A:$Z,MATCH(1,'[1]公式予選（TT）BGr-結果表・グリッド用（貼付）'!$A:$A,0),MATCH("名前",'[1]公式予選（TT）BGr-結果表・グリッド用（貼付）'!$1:$1,0))</f>
        <v>久富 圭</v>
      </c>
      <c r="E14" s="28"/>
      <c r="F14" s="29">
        <f>IF(INDEX('[1]公式予選（TT）BGr-結果表・グリッド用（貼付）'!$A:$Z,MATCH(1,'[1]公式予選（TT）BGr-結果表・グリッド用（貼付）'!$A:$A,0),MATCH("BestLap",'[1]公式予選（TT）BGr-結果表・グリッド用（貼付）'!$1:$1,0))=0,,INDEX('[1]公式予選（TT）BGr-結果表・グリッド用（貼付）'!$A:$Z,MATCH(1,'[1]公式予選（TT）BGr-結果表・グリッド用（貼付）'!$A:$A,0),MATCH("BestLap",'[1]公式予選（TT）BGr-結果表・グリッド用（貼付）'!$1:$1,0)))</f>
        <v>57.875999999999998</v>
      </c>
      <c r="G14" s="5">
        <v>2</v>
      </c>
      <c r="H14" s="30">
        <f>INDEX('[1]公式予選（TT）BGr-結果表・グリッド用（貼付）'!$A:$Z,MATCH($G14,'[1]公式予選（TT）BGr-結果表・グリッド用（貼付）'!$A:$A,0),MATCH("No.",'[1]公式予選（TT）BGr-結果表・グリッド用（貼付）'!$1:$1,0))</f>
        <v>86</v>
      </c>
      <c r="I14" s="27" t="str">
        <f>IFERROR(INDEX('[1]公式予選（TT）BGr-結果表・グリッド用（貼付）'!$A:$Z,MATCH($G14,'[1]公式予選（TT）BGr-結果表・グリッド用（貼付）'!$A:$A,0),MATCH("名前",'[1]公式予選（TT）BGr-結果表・グリッド用（貼付）'!$1:$1,0)),"")</f>
        <v>片岡 陽</v>
      </c>
      <c r="J14" s="27"/>
      <c r="K14" s="29">
        <f>IFERROR(IF(INDEX('[1]公式予選（TT）BGr-結果表・グリッド用（貼付）'!$A:$Z,MATCH($G14,'[1]公式予選（TT）BGr-結果表・グリッド用（貼付）'!$A:$A,0),MATCH("BestLap",'[1]公式予選（TT）BGr-結果表・グリッド用（貼付）'!$1:$1,0))=0,"",INDEX('[1]公式予選（TT）BGr-結果表・グリッド用（貼付）'!$A:$Z,MATCH($G14,'[1]公式予選（TT）BGr-結果表・グリッド用（貼付）'!$A:$A,0),MATCH("BestLap",'[1]公式予選（TT）BGr-結果表・グリッド用（貼付）'!$1:$1,0))),"")</f>
        <v>58.052999999999997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BGr-結果表・グリッド用（貼付）'!$A:$Z,MATCH(1,'[1]公式予選（TT）BGr-結果表・グリッド用（貼付）'!$A:$A,0),MATCH("クラス",'[1]公式予選（TT）BGr-結果表・グリッド用（貼付）'!$1:$1,0))=0,"",INDEX('[1]公式予選（TT）BGr-結果表・グリッド用（貼付）'!$A:$Z,MATCH(1,'[1]公式予選（TT）BGr-結果表・グリッド用（貼付）'!$A:$A,0),MATCH("クラス",'[1]公式予選（TT）BGr-結果表・グリッド用（貼付）'!$1:$1,0)))</f>
        <v>YAMAHA SS</v>
      </c>
      <c r="D15" s="33"/>
      <c r="E15" s="34"/>
      <c r="F15" s="32" t="str">
        <f>IF(INDEX('[1]公式予選（TT）BGr-結果表・グリッド用（貼付）'!$A:$Z,MATCH(1,'[1]公式予選（TT）BGr-結果表・グリッド用（貼付）'!$A:$A,0),MATCH("Model/Engine",'[1]公式予選（TT）BGr-結果表・グリッド用（貼付）'!$1:$1,0))=0,"",INDEX('[1]公式予選（TT）BGr-結果表・グリッド用（貼付）'!$A:$Z,MATCH(1,'[1]公式予選（TT）BGr-結果表・グリッド用（貼付）'!$A:$A,0),MATCH("Model/Engine",'[1]公式予選（TT）BGr-結果表・グリッド用（貼付）'!$1:$1,0)))</f>
        <v>TONYKART/YAMAHA</v>
      </c>
      <c r="G15" s="19"/>
      <c r="H15" s="32" t="str">
        <f>IF(IFERROR(INDEX('[1]公式予選（TT）BGr-結果表・グリッド用（貼付）'!$A:$Z,MATCH($G14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14,'[1]公式予選（TT）BGr-結果表・グリッド用（貼付）'!$A:$A,0),MATCH("クラス",'[1]公式予選（TT）BGr-結果表・グリッド用（貼付）'!$1:$1,0)),""))</f>
        <v>YAMAHA SS</v>
      </c>
      <c r="I15" s="33"/>
      <c r="J15" s="35"/>
      <c r="K15" s="32" t="str">
        <f>IFERROR(IF(INDEX('[1]公式予選（TT）BGr-結果表・グリッド用（貼付）'!$A:$Z,MATCH($G14,'[1]公式予選（TT）BGr-結果表・グリッド用（貼付）'!$A:$A,0),MATCH("Model/Engine",'[1]公式予選（TT）BGr-結果表・グリッド用（貼付）'!$1:$1,0))=0,"",INDEX('[1]公式予選（TT）BGr-結果表・グリッド用（貼付）'!$A:$Z,MATCH($G14,'[1]公式予選（TT）BGr-結果表・グリッド用（貼付）'!$A:$A,0),MATCH("Model/Engine",'[1]公式予選（TT）BGr-結果表・グリッド用（貼付）'!$1:$1,0))),"")</f>
        <v>ﾌﾟﾗｶﾞ/YAMAHA</v>
      </c>
      <c r="L15" s="31"/>
      <c r="M15" s="17"/>
    </row>
    <row r="16" spans="1:13" ht="9.9499999999999993" customHeight="1" x14ac:dyDescent="0.15">
      <c r="A16" s="18"/>
      <c r="B16" s="19"/>
      <c r="C16" s="36" t="str">
        <f>IF(INDEX('[1]公式予選（TT）BGr-結果表・グリッド用（貼付）'!$A:$Z,MATCH(1,'[1]公式予選（TT）BGr-結果表・グリッド用（貼付）'!$A:$A,0),MATCH("team",'[1]公式予選（TT）BGr-結果表・グリッド用（貼付）'!$1:$1,0))=0,"",INDEX('[1]公式予選（TT）BGr-結果表・グリッド用（貼付）'!$A:$Z,MATCH(1,'[1]公式予選（TT）BGr-結果表・グリッド用（貼付）'!$A:$A,0),MATCH("team",'[1]公式予選（TT）BGr-結果表・グリッド用（貼付）'!$1:$1,0)))</f>
        <v>Formula Blue Ash</v>
      </c>
      <c r="D16" s="37"/>
      <c r="E16" s="38"/>
      <c r="F16" s="39"/>
      <c r="G16" s="19"/>
      <c r="H16" s="40" t="str">
        <f>IFERROR(IF(INDEX('[1]公式予選（TT）BGr-結果表・グリッド用（貼付）'!$A:$Z,MATCH($G14,'[1]公式予選（TT）BGr-結果表・グリッド用（貼付）'!$A:$A,0),MATCH("team",'[1]公式予選（TT）BGr-結果表・グリッド用（貼付）'!$1:$1,0))=0,"",INDEX('[1]公式予選（TT）BGr-結果表・グリッド用（貼付）'!$A:$Z,MATCH($G14,'[1]公式予選（TT）BGr-結果表・グリッド用（貼付）'!$A:$A,0),MATCH("team",'[1]公式予選（TT）BGr-結果表・グリッド用（貼付）'!$1:$1,0))),"")</f>
        <v>WRT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f>IF(MAX('[1]公式予選（TT）BGr-結果表・グリッド用（貼付）'!A:A)&gt;G14,G14+1,"")</f>
        <v>3</v>
      </c>
      <c r="C18" s="30">
        <f>IFERROR(INDEX('[1]公式予選（TT）BGr-結果表・グリッド用（貼付）'!$A:$Z,MATCH($B18,'[1]公式予選（TT）BGr-結果表・グリッド用（貼付）'!$A:$A,0),MATCH("No.",'[1]公式予選（TT）BGr-結果表・グリッド用（貼付）'!$1:$1,0)),"")</f>
        <v>42</v>
      </c>
      <c r="D18" s="27" t="str">
        <f>IFERROR(INDEX('[1]公式予選（TT）BGr-結果表・グリッド用（貼付）'!$A:$Z,MATCH($B18,'[1]公式予選（TT）BGr-結果表・グリッド用（貼付）'!$A:$A,0),MATCH("名前",'[1]公式予選（TT）BGr-結果表・グリッド用（貼付）'!$1:$1,0)),"")</f>
        <v>横山 優之介</v>
      </c>
      <c r="E18" s="27"/>
      <c r="F18" s="29">
        <f>IF(IFERROR(INDEX('[1]公式予選（TT）BGr-結果表・グリッド用（貼付）'!$A:$Z,MATCH($B18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18,'[1]公式予選（TT）BGr-結果表・グリッド用（貼付）'!$A:$A,0),MATCH("BestLap",'[1]公式予選（TT）BGr-結果表・グリッド用（貼付）'!$1:$1,0)),""))</f>
        <v>58.186</v>
      </c>
      <c r="G18" s="5">
        <f>IF(MAX('[1]公式予選（TT）BGr-結果表・グリッド用（貼付）'!$A:$A)&gt;B18,B18+1,"")</f>
        <v>4</v>
      </c>
      <c r="H18" s="30">
        <f>INDEX('[1]公式予選（TT）BGr-結果表・グリッド用（貼付）'!$A:$Z,MATCH($G18,'[1]公式予選（TT）BGr-結果表・グリッド用（貼付）'!$A:$A,0),MATCH("No.",'[1]公式予選（TT）BGr-結果表・グリッド用（貼付）'!$1:$1,0))</f>
        <v>66</v>
      </c>
      <c r="I18" s="27" t="str">
        <f>IFERROR(INDEX('[1]公式予選（TT）BGr-結果表・グリッド用（貼付）'!$A:$Z,MATCH($G18,'[1]公式予選（TT）BGr-結果表・グリッド用（貼付）'!$A:$A,0),MATCH("名前",'[1]公式予選（TT）BGr-結果表・グリッド用（貼付）'!$1:$1,0)),"")</f>
        <v>松井 沙麗</v>
      </c>
      <c r="J18" s="27"/>
      <c r="K18" s="29">
        <f>IFERROR(IF(INDEX('[1]公式予選（TT）BGr-結果表・グリッド用（貼付）'!$A:$Z,MATCH($G18,'[1]公式予選（TT）BGr-結果表・グリッド用（貼付）'!$A:$A,0),MATCH("BestLap",'[1]公式予選（TT）BGr-結果表・グリッド用（貼付）'!$1:$1,0))=0,"",INDEX('[1]公式予選（TT）BGr-結果表・グリッド用（貼付）'!$A:$Z,MATCH($G18,'[1]公式予選（TT）BGr-結果表・グリッド用（貼付）'!$A:$A,0),MATCH("BestLap",'[1]公式予選（TT）BGr-結果表・グリッド用（貼付）'!$1:$1,0))),"")</f>
        <v>58.246000000000002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BGr-結果表・グリッド用（貼付）'!$A:$Z,MATCH($B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18,'[1]公式予選（TT）BGr-結果表・グリッド用（貼付）'!$A:$A,0),MATCH("クラス",'[1]公式予選（TT）BGr-結果表・グリッド用（貼付）'!$1:$1,0)),""))</f>
        <v>YAMAHA SS</v>
      </c>
      <c r="D19" s="33"/>
      <c r="E19" s="35"/>
      <c r="F19" s="32" t="str">
        <f>IF(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18,'[1]公式予選（TT）BGr-結果表・グリッド用（貼付）'!$A:$A,0),MATCH("Model/Engine",'[1]公式予選（TT）BGr-結果表・グリッド用（貼付）'!$1:$1,0)),""))</f>
        <v>Xenon Kart/YAMAHA</v>
      </c>
      <c r="G19" s="19"/>
      <c r="H19" s="32" t="str">
        <f>IF(IFERROR(INDEX('[1]公式予選（TT）BGr-結果表・グリッド用（貼付）'!$A:$Z,MATCH($G18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18,'[1]公式予選（TT）BGr-結果表・グリッド用（貼付）'!$A:$A,0),MATCH("クラス",'[1]公式予選（TT）BGr-結果表・グリッド用（貼付）'!$1:$1,0)),""))</f>
        <v>YAMAHA SS</v>
      </c>
      <c r="I19" s="33"/>
      <c r="J19" s="35"/>
      <c r="K19" s="32" t="str">
        <f>IFERROR(IF(INDEX('[1]公式予選（TT）BGr-結果表・グリッド用（貼付）'!$A:$Z,MATCH($G18,'[1]公式予選（TT）BGr-結果表・グリッド用（貼付）'!$A:$A,0),MATCH("Model/Engine",'[1]公式予選（TT）BGr-結果表・グリッド用（貼付）'!$1:$1,0))=0,"",INDEX('[1]公式予選（TT）BGr-結果表・グリッド用（貼付）'!$A:$Z,MATCH($G18,'[1]公式予選（TT）BGr-結果表・グリッド用（貼付）'!$A:$A,0),MATCH("Model/Engine",'[1]公式予選（TT）BGr-結果表・グリッド用（貼付）'!$1:$1,0))),"")</f>
        <v>TONY/YAMAHA</v>
      </c>
      <c r="L19" s="31"/>
      <c r="M19" s="17"/>
    </row>
    <row r="20" spans="1:13" ht="9.9499999999999993" customHeight="1" x14ac:dyDescent="0.15">
      <c r="A20" s="18"/>
      <c r="B20" s="19"/>
      <c r="C20" s="40" t="str">
        <f>IF(IFERROR(INDEX('[1]公式予選（TT）BGr-結果表・グリッド用（貼付）'!$A:$Z,MATCH($B18,'[1]公式予選（TT）BGr-結果表・グリッド用（貼付）'!$A:$A,0),MATCH("team",'[1]公式予選（TT）BGr-結果表・グリッド用（貼付）'!$1:$1,0)),"")=0,"",IFERROR(INDEX('[1]公式予選（TT）BGr-結果表・グリッド用（貼付）'!$A:$Z,MATCH($B18,'[1]公式予選（TT）BGr-結果表・グリッド用（貼付）'!$A:$A,0),MATCH("team",'[1]公式予選（TT）BGr-結果表・グリッド用（貼付）'!$1:$1,0)),""))</f>
        <v>SPS川口</v>
      </c>
      <c r="D20" s="41"/>
      <c r="E20" s="40"/>
      <c r="F20" s="39"/>
      <c r="G20" s="19"/>
      <c r="H20" s="40" t="str">
        <f>IFERROR(IF(INDEX('[1]公式予選（TT）BGr-結果表・グリッド用（貼付）'!$A:$Z,MATCH($G18,'[1]公式予選（TT）BGr-結果表・グリッド用（貼付）'!$A:$A,0),MATCH("team",'[1]公式予選（TT）BGr-結果表・グリッド用（貼付）'!$1:$1,0))=0,"",INDEX('[1]公式予選（TT）BGr-結果表・グリッド用（貼付）'!$A:$Z,MATCH($G18,'[1]公式予選（TT）BGr-結果表・グリッド用（貼付）'!$A:$A,0),MATCH("team",'[1]公式予選（TT）BGr-結果表・グリッド用（貼付）'!$1:$1,0))),"")</f>
        <v>BEMAX RACING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f>IF(MAX('[1]公式予選（TT）BGr-結果表・グリッド用（貼付）'!A:A)&gt;G18,G18+1,"")</f>
        <v>5</v>
      </c>
      <c r="C22" s="30">
        <f>IFERROR(INDEX('[1]公式予選（TT）BGr-結果表・グリッド用（貼付）'!$A:$Z,MATCH($B22,'[1]公式予選（TT）BGr-結果表・グリッド用（貼付）'!$A:$A,0),MATCH("No.",'[1]公式予選（TT）BGr-結果表・グリッド用（貼付）'!$1:$1,0)),"")</f>
        <v>46</v>
      </c>
      <c r="D22" s="27" t="str">
        <f>IFERROR(INDEX('[1]公式予選（TT）BGr-結果表・グリッド用（貼付）'!$A:$Z,MATCH($B22,'[1]公式予選（TT）BGr-結果表・グリッド用（貼付）'!$A:$A,0),MATCH("名前",'[1]公式予選（TT）BGr-結果表・グリッド用（貼付）'!$1:$1,0)),"")</f>
        <v>山代 諭和</v>
      </c>
      <c r="E22" s="27"/>
      <c r="F22" s="29">
        <f>IF(IFERROR(INDEX('[1]公式予選（TT）BGr-結果表・グリッド用（貼付）'!$A:$Z,MATCH($B22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22,'[1]公式予選（TT）BGr-結果表・グリッド用（貼付）'!$A:$A,0),MATCH("BestLap",'[1]公式予選（TT）BGr-結果表・グリッド用（貼付）'!$1:$1,0)),""))</f>
        <v>58.375</v>
      </c>
      <c r="G22" s="5">
        <f>IF(MAX('[1]公式予選（TT）BGr-結果表・グリッド用（貼付）'!$A:$A)&gt;B22,B22+1,"")</f>
        <v>6</v>
      </c>
      <c r="H22" s="30">
        <f>INDEX('[1]公式予選（TT）BGr-結果表・グリッド用（貼付）'!$A:$Z,MATCH($G22,'[1]公式予選（TT）BGr-結果表・グリッド用（貼付）'!$A:$A,0),MATCH("No.",'[1]公式予選（TT）BGr-結果表・グリッド用（貼付）'!$1:$1,0))</f>
        <v>88</v>
      </c>
      <c r="I22" s="27" t="str">
        <f>IFERROR(INDEX('[1]公式予選（TT）BGr-結果表・グリッド用（貼付）'!$A:$Z,MATCH($G22,'[1]公式予選（TT）BGr-結果表・グリッド用（貼付）'!$A:$A,0),MATCH("名前",'[1]公式予選（TT）BGr-結果表・グリッド用（貼付）'!$1:$1,0)),"")</f>
        <v>Quinten Lu</v>
      </c>
      <c r="J22" s="27"/>
      <c r="K22" s="29">
        <f>IFERROR(IF(INDEX('[1]公式予選（TT）BGr-結果表・グリッド用（貼付）'!$A:$Z,MATCH($G22,'[1]公式予選（TT）BGr-結果表・グリッド用（貼付）'!$A:$A,0),MATCH("BestLap",'[1]公式予選（TT）BGr-結果表・グリッド用（貼付）'!$1:$1,0))=0,"",INDEX('[1]公式予選（TT）BGr-結果表・グリッド用（貼付）'!$A:$Z,MATCH($G22,'[1]公式予選（TT）BGr-結果表・グリッド用（貼付）'!$A:$A,0),MATCH("BestLap",'[1]公式予選（TT）BGr-結果表・グリッド用（貼付）'!$1:$1,0))),"")</f>
        <v>58.415999999999997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BGr-結果表・グリッド用（貼付）'!$A:$Z,MATCH($B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22,'[1]公式予選（TT）BGr-結果表・グリッド用（貼付）'!$A:$A,0),MATCH("クラス",'[1]公式予選（TT）BGr-結果表・グリッド用（貼付）'!$1:$1,0)),""))</f>
        <v>YAMAHA SS</v>
      </c>
      <c r="D23" s="33"/>
      <c r="E23" s="35"/>
      <c r="F23" s="32" t="str">
        <f>IF(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22,'[1]公式予選（TT）BGr-結果表・グリッド用（貼付）'!$A:$A,0),MATCH("Model/Engine",'[1]公式予選（TT）BGr-結果表・グリッド用（貼付）'!$1:$1,0)),""))</f>
        <v>EXPRIT/YAMAHA</v>
      </c>
      <c r="G23" s="19"/>
      <c r="H23" s="32" t="str">
        <f>IF(IFERROR(INDEX('[1]公式予選（TT）BGr-結果表・グリッド用（貼付）'!$A:$Z,MATCH($G22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22,'[1]公式予選（TT）BGr-結果表・グリッド用（貼付）'!$A:$A,0),MATCH("クラス",'[1]公式予選（TT）BGr-結果表・グリッド用（貼付）'!$1:$1,0)),""))</f>
        <v>YAMAHA SS</v>
      </c>
      <c r="I23" s="33"/>
      <c r="J23" s="35"/>
      <c r="K23" s="32" t="str">
        <f>IFERROR(IF(INDEX('[1]公式予選（TT）BGr-結果表・グリッド用（貼付）'!$A:$Z,MATCH($G22,'[1]公式予選（TT）BGr-結果表・グリッド用（貼付）'!$A:$A,0),MATCH("Model/Engine",'[1]公式予選（TT）BGr-結果表・グリッド用（貼付）'!$1:$1,0))=0,"",INDEX('[1]公式予選（TT）BGr-結果表・グリッド用（貼付）'!$A:$Z,MATCH($G22,'[1]公式予選（TT）BGr-結果表・グリッド用（貼付）'!$A:$A,0),MATCH("Model/Engine",'[1]公式予選（TT）BGr-結果表・グリッド用（貼付）'!$1:$1,0))),"")</f>
        <v>EXPRIT/YAMAHA</v>
      </c>
      <c r="L23" s="31"/>
      <c r="M23" s="17"/>
    </row>
    <row r="24" spans="1:13" ht="9.9499999999999993" customHeight="1" x14ac:dyDescent="0.15">
      <c r="A24" s="18"/>
      <c r="B24" s="19"/>
      <c r="C24" s="40" t="str">
        <f>IF(IFERROR(INDEX('[1]公式予選（TT）BGr-結果表・グリッド用（貼付）'!$A:$Z,MATCH($B22,'[1]公式予選（TT）BGr-結果表・グリッド用（貼付）'!$A:$A,0),MATCH("team",'[1]公式予選（TT）BGr-結果表・グリッド用（貼付）'!$1:$1,0)),"")=0,"",IFERROR(INDEX('[1]公式予選（TT）BGr-結果表・グリッド用（貼付）'!$A:$Z,MATCH($B22,'[1]公式予選（TT）BGr-結果表・グリッド用（貼付）'!$A:$A,0),MATCH("team",'[1]公式予選（TT）BGr-結果表・グリッド用（貼付）'!$1:$1,0)),""))</f>
        <v>quaranta sei YRTwithGEMINI</v>
      </c>
      <c r="D24" s="41"/>
      <c r="E24" s="40"/>
      <c r="F24" s="39"/>
      <c r="G24" s="19"/>
      <c r="H24" s="40" t="str">
        <f>IFERROR(IF(INDEX('[1]公式予選（TT）BGr-結果表・グリッド用（貼付）'!$A:$Z,MATCH($G22,'[1]公式予選（TT）BGr-結果表・グリッド用（貼付）'!$A:$A,0),MATCH("team",'[1]公式予選（TT）BGr-結果表・グリッド用（貼付）'!$1:$1,0))=0,"",INDEX('[1]公式予選（TT）BGr-結果表・グリッド用（貼付）'!$A:$Z,MATCH($G22,'[1]公式予選（TT）BGr-結果表・グリッド用（貼付）'!$A:$A,0),MATCH("team",'[1]公式予選（TT）BGr-結果表・グリッド用（貼付）'!$1:$1,0))),"")</f>
        <v>China Future Speed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f>IF(MAX('[1]公式予選（TT）BGr-結果表・グリッド用（貼付）'!A:A)&gt;G22,G22+1,"")</f>
        <v>7</v>
      </c>
      <c r="C26" s="30">
        <f>IFERROR(INDEX('[1]公式予選（TT）BGr-結果表・グリッド用（貼付）'!$A:$Z,MATCH($B26,'[1]公式予選（TT）BGr-結果表・グリッド用（貼付）'!$A:$A,0),MATCH("No.",'[1]公式予選（TT）BGr-結果表・グリッド用（貼付）'!$1:$1,0)),"")</f>
        <v>21</v>
      </c>
      <c r="D26" s="27" t="str">
        <f>IFERROR(INDEX('[1]公式予選（TT）BGr-結果表・グリッド用（貼付）'!$A:$Z,MATCH($B26,'[1]公式予選（TT）BGr-結果表・グリッド用（貼付）'!$A:$A,0),MATCH("名前",'[1]公式予選（TT）BGr-結果表・グリッド用（貼付）'!$1:$1,0)),"")</f>
        <v>栗原 瑞唯</v>
      </c>
      <c r="E26" s="27"/>
      <c r="F26" s="29">
        <f>IF(IFERROR(INDEX('[1]公式予選（TT）BGr-結果表・グリッド用（貼付）'!$A:$Z,MATCH($B26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26,'[1]公式予選（TT）BGr-結果表・グリッド用（貼付）'!$A:$A,0),MATCH("BestLap",'[1]公式予選（TT）BGr-結果表・グリッド用（貼付）'!$1:$1,0)),""))</f>
        <v>58.518000000000001</v>
      </c>
      <c r="G26" s="5">
        <f>IF(MAX('[1]公式予選（TT）BGr-結果表・グリッド用（貼付）'!$A:$A)&gt;B26,B26+1,"")</f>
        <v>8</v>
      </c>
      <c r="H26" s="30">
        <f>INDEX('[1]公式予選（TT）BGr-結果表・グリッド用（貼付）'!$A:$Z,MATCH($G26,'[1]公式予選（TT）BGr-結果表・グリッド用（貼付）'!$A:$A,0),MATCH("No.",'[1]公式予選（TT）BGr-結果表・グリッド用（貼付）'!$1:$1,0))</f>
        <v>51</v>
      </c>
      <c r="I26" s="27" t="str">
        <f>IFERROR(INDEX('[1]公式予選（TT）BGr-結果表・グリッド用（貼付）'!$A:$Z,MATCH($G26,'[1]公式予選（TT）BGr-結果表・グリッド用（貼付）'!$A:$A,0),MATCH("名前",'[1]公式予選（TT）BGr-結果表・グリッド用（貼付）'!$1:$1,0)),"")</f>
        <v>伊藤 楓馬</v>
      </c>
      <c r="J26" s="27"/>
      <c r="K26" s="29">
        <f>IFERROR(IF(INDEX('[1]公式予選（TT）BGr-結果表・グリッド用（貼付）'!$A:$Z,MATCH($G26,'[1]公式予選（TT）BGr-結果表・グリッド用（貼付）'!$A:$A,0),MATCH("BestLap",'[1]公式予選（TT）BGr-結果表・グリッド用（貼付）'!$1:$1,0))=0,"",INDEX('[1]公式予選（TT）BGr-結果表・グリッド用（貼付）'!$A:$Z,MATCH($G26,'[1]公式予選（TT）BGr-結果表・グリッド用（貼付）'!$A:$A,0),MATCH("BestLap",'[1]公式予選（TT）BGr-結果表・グリッド用（貼付）'!$1:$1,0))),"")</f>
        <v>58.673000000000002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BGr-結果表・グリッド用（貼付）'!$A:$Z,MATCH($B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26,'[1]公式予選（TT）BGr-結果表・グリッド用（貼付）'!$A:$A,0),MATCH("クラス",'[1]公式予選（TT）BGr-結果表・グリッド用（貼付）'!$1:$1,0)),""))</f>
        <v>YAMAHA SS</v>
      </c>
      <c r="D27" s="33"/>
      <c r="E27" s="35"/>
      <c r="F27" s="32" t="str">
        <f>IF(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26,'[1]公式予選（TT）BGr-結果表・グリッド用（貼付）'!$A:$A,0),MATCH("Model/Engine",'[1]公式予選（TT）BGr-結果表・グリッド用（貼付）'!$1:$1,0)),""))</f>
        <v>MINATO/YAMAHA</v>
      </c>
      <c r="G27" s="19"/>
      <c r="H27" s="32" t="str">
        <f>IF(IFERROR(INDEX('[1]公式予選（TT）BGr-結果表・グリッド用（貼付）'!$A:$Z,MATCH($G26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26,'[1]公式予選（TT）BGr-結果表・グリッド用（貼付）'!$A:$A,0),MATCH("クラス",'[1]公式予選（TT）BGr-結果表・グリッド用（貼付）'!$1:$1,0)),""))</f>
        <v>YAMAHA SS</v>
      </c>
      <c r="I27" s="33"/>
      <c r="J27" s="35"/>
      <c r="K27" s="32" t="str">
        <f>IFERROR(IF(INDEX('[1]公式予選（TT）BGr-結果表・グリッド用（貼付）'!$A:$Z,MATCH($G26,'[1]公式予選（TT）BGr-結果表・グリッド用（貼付）'!$A:$A,0),MATCH("Model/Engine",'[1]公式予選（TT）BGr-結果表・グリッド用（貼付）'!$1:$1,0))=0,"",INDEX('[1]公式予選（TT）BGr-結果表・グリッド用（貼付）'!$A:$Z,MATCH($G26,'[1]公式予選（TT）BGr-結果表・グリッド用（貼付）'!$A:$A,0),MATCH("Model/Engine",'[1]公式予選（TT）BGr-結果表・グリッド用（貼付）'!$1:$1,0))),"")</f>
        <v>ｺｽﾐｯｸ/YAMAHA</v>
      </c>
      <c r="L27" s="31"/>
      <c r="M27" s="17"/>
    </row>
    <row r="28" spans="1:13" ht="9.9499999999999993" customHeight="1" x14ac:dyDescent="0.15">
      <c r="A28" s="18"/>
      <c r="B28" s="19"/>
      <c r="C28" s="40" t="str">
        <f>IF(IFERROR(INDEX('[1]公式予選（TT）BGr-結果表・グリッド用（貼付）'!$A:$Z,MATCH($B26,'[1]公式予選（TT）BGr-結果表・グリッド用（貼付）'!$A:$A,0),MATCH("team",'[1]公式予選（TT）BGr-結果表・グリッド用（貼付）'!$1:$1,0)),"")=0,"",IFERROR(INDEX('[1]公式予選（TT）BGr-結果表・グリッド用（貼付）'!$A:$Z,MATCH($B26,'[1]公式予選（TT）BGr-結果表・グリッド用（貼付）'!$A:$A,0),MATCH("team",'[1]公式予選（TT）BGr-結果表・グリッド用（貼付）'!$1:$1,0)),""))</f>
        <v>SUPER CREW'S</v>
      </c>
      <c r="D28" s="41"/>
      <c r="E28" s="40"/>
      <c r="F28" s="39"/>
      <c r="G28" s="19"/>
      <c r="H28" s="40" t="str">
        <f>IFERROR(IF(INDEX('[1]公式予選（TT）BGr-結果表・グリッド用（貼付）'!$A:$Z,MATCH($G26,'[1]公式予選（TT）BGr-結果表・グリッド用（貼付）'!$A:$A,0),MATCH("team",'[1]公式予選（TT）BGr-結果表・グリッド用（貼付）'!$1:$1,0))=0,"",INDEX('[1]公式予選（TT）BGr-結果表・グリッド用（貼付）'!$A:$Z,MATCH($G26,'[1]公式予選（TT）BGr-結果表・グリッド用（貼付）'!$A:$A,0),MATCH("team",'[1]公式予選（TT）BGr-結果表・グリッド用（貼付）'!$1:$1,0))),"")</f>
        <v>FormationLapRacing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f>IF(MAX('[1]公式予選（TT）BGr-結果表・グリッド用（貼付）'!A:A)&gt;G26,G26+1,"")</f>
        <v>9</v>
      </c>
      <c r="C30" s="30">
        <f>IFERROR(INDEX('[1]公式予選（TT）BGr-結果表・グリッド用（貼付）'!$A:$Z,MATCH($B30,'[1]公式予選（TT）BGr-結果表・グリッド用（貼付）'!$A:$A,0),MATCH("No.",'[1]公式予選（TT）BGr-結果表・グリッド用（貼付）'!$1:$1,0)),"")</f>
        <v>38</v>
      </c>
      <c r="D30" s="27" t="str">
        <f>IFERROR(INDEX('[1]公式予選（TT）BGr-結果表・グリッド用（貼付）'!$A:$Z,MATCH($B30,'[1]公式予選（TT）BGr-結果表・グリッド用（貼付）'!$A:$A,0),MATCH("名前",'[1]公式予選（TT）BGr-結果表・グリッド用（貼付）'!$1:$1,0)),"")</f>
        <v>森 赴人</v>
      </c>
      <c r="E30" s="27"/>
      <c r="F30" s="29">
        <f>IF(IFERROR(INDEX('[1]公式予選（TT）BGr-結果表・グリッド用（貼付）'!$A:$Z,MATCH($B30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30,'[1]公式予選（TT）BGr-結果表・グリッド用（貼付）'!$A:$A,0),MATCH("BestLap",'[1]公式予選（TT）BGr-結果表・グリッド用（貼付）'!$1:$1,0)),""))</f>
        <v>58.99</v>
      </c>
      <c r="G30" s="5">
        <f>IF(MAX('[1]公式予選（TT）BGr-結果表・グリッド用（貼付）'!$A:$A)&gt;B30,B30+1,"")</f>
        <v>10</v>
      </c>
      <c r="H30" s="30">
        <f>INDEX('[1]公式予選（TT）BGr-結果表・グリッド用（貼付）'!$A:$Z,MATCH($G30,'[1]公式予選（TT）BGr-結果表・グリッド用（貼付）'!$A:$A,0),MATCH("No.",'[1]公式予選（TT）BGr-結果表・グリッド用（貼付）'!$1:$1,0))</f>
        <v>20</v>
      </c>
      <c r="I30" s="27" t="str">
        <f>IFERROR(INDEX('[1]公式予選（TT）BGr-結果表・グリッド用（貼付）'!$A:$Z,MATCH($G30,'[1]公式予選（TT）BGr-結果表・グリッド用（貼付）'!$A:$A,0),MATCH("名前",'[1]公式予選（TT）BGr-結果表・グリッド用（貼付）'!$1:$1,0)),"")</f>
        <v>中西 凜音</v>
      </c>
      <c r="J30" s="27"/>
      <c r="K30" s="29">
        <f>IFERROR(IF(INDEX('[1]公式予選（TT）BGr-結果表・グリッド用（貼付）'!$A:$Z,MATCH($G30,'[1]公式予選（TT）BGr-結果表・グリッド用（貼付）'!$A:$A,0),MATCH("BestLap",'[1]公式予選（TT）BGr-結果表・グリッド用（貼付）'!$1:$1,0))=0,"",INDEX('[1]公式予選（TT）BGr-結果表・グリッド用（貼付）'!$A:$Z,MATCH($G30,'[1]公式予選（TT）BGr-結果表・グリッド用（貼付）'!$A:$A,0),MATCH("BestLap",'[1]公式予選（TT）BGr-結果表・グリッド用（貼付）'!$1:$1,0))),"")</f>
        <v>59.082999999999998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BGr-結果表・グリッド用（貼付）'!$A:$Z,MATCH($B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30,'[1]公式予選（TT）BGr-結果表・グリッド用（貼付）'!$A:$A,0),MATCH("クラス",'[1]公式予選（TT）BGr-結果表・グリッド用（貼付）'!$1:$1,0)),""))</f>
        <v>YAMAHA SS</v>
      </c>
      <c r="D31" s="33"/>
      <c r="E31" s="35"/>
      <c r="F31" s="32" t="str">
        <f>IF(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30,'[1]公式予選（TT）BGr-結果表・グリッド用（貼付）'!$A:$A,0),MATCH("Model/Engine",'[1]公式予選（TT）BGr-結果表・グリッド用（貼付）'!$1:$1,0)),""))</f>
        <v>PRAGA/YAMAHA</v>
      </c>
      <c r="G31" s="19"/>
      <c r="H31" s="32" t="str">
        <f>IF(IFERROR(INDEX('[1]公式予選（TT）BGr-結果表・グリッド用（貼付）'!$A:$Z,MATCH($G30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30,'[1]公式予選（TT）BGr-結果表・グリッド用（貼付）'!$A:$A,0),MATCH("クラス",'[1]公式予選（TT）BGr-結果表・グリッド用（貼付）'!$1:$1,0)),""))</f>
        <v>YAMAHA SS</v>
      </c>
      <c r="I31" s="33"/>
      <c r="J31" s="35"/>
      <c r="K31" s="32" t="str">
        <f>IFERROR(IF(INDEX('[1]公式予選（TT）BGr-結果表・グリッド用（貼付）'!$A:$Z,MATCH($G30,'[1]公式予選（TT）BGr-結果表・グリッド用（貼付）'!$A:$A,0),MATCH("Model/Engine",'[1]公式予選（TT）BGr-結果表・グリッド用（貼付）'!$1:$1,0))=0,"",INDEX('[1]公式予選（TT）BGr-結果表・グリッド用（貼付）'!$A:$Z,MATCH($G30,'[1]公式予選（TT）BGr-結果表・グリッド用（貼付）'!$A:$A,0),MATCH("Model/Engine",'[1]公式予選（TT）BGr-結果表・グリッド用（貼付）'!$1:$1,0))),"")</f>
        <v>Energy/YAMAHA</v>
      </c>
      <c r="L31" s="31"/>
      <c r="M31" s="17"/>
    </row>
    <row r="32" spans="1:13" ht="9.9499999999999993" customHeight="1" x14ac:dyDescent="0.15">
      <c r="A32" s="18"/>
      <c r="B32" s="19"/>
      <c r="C32" s="40" t="str">
        <f>IF(IFERROR(INDEX('[1]公式予選（TT）BGr-結果表・グリッド用（貼付）'!$A:$Z,MATCH($B30,'[1]公式予選（TT）BGr-結果表・グリッド用（貼付）'!$A:$A,0),MATCH("team",'[1]公式予選（TT）BGr-結果表・グリッド用（貼付）'!$1:$1,0)),"")=0,"",IFERROR(INDEX('[1]公式予選（TT）BGr-結果表・グリッド用（貼付）'!$A:$Z,MATCH($B30,'[1]公式予選（TT）BGr-結果表・グリッド用（貼付）'!$A:$A,0),MATCH("team",'[1]公式予選（TT）BGr-結果表・グリッド用（貼付）'!$1:$1,0)),""))</f>
        <v>ﾁｰﾑぶるｰと</v>
      </c>
      <c r="D32" s="41"/>
      <c r="E32" s="40"/>
      <c r="F32" s="39"/>
      <c r="G32" s="19"/>
      <c r="H32" s="40" t="str">
        <f>IFERROR(IF(INDEX('[1]公式予選（TT）BGr-結果表・グリッド用（貼付）'!$A:$Z,MATCH($G30,'[1]公式予選（TT）BGr-結果表・グリッド用（貼付）'!$A:$A,0),MATCH("team",'[1]公式予選（TT）BGr-結果表・グリッド用（貼付）'!$1:$1,0))=0,"",INDEX('[1]公式予選（TT）BGr-結果表・グリッド用（貼付）'!$A:$Z,MATCH($G30,'[1]公式予選（TT）BGr-結果表・グリッド用（貼付）'!$A:$A,0),MATCH("team",'[1]公式予選（TT）BGr-結果表・グリッド用（貼付）'!$1:$1,0))),"")</f>
        <v>ﾁｰﾑﾅｶﾞｵ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31"/>
      <c r="L33" s="32"/>
      <c r="M33" s="2"/>
    </row>
    <row r="34" spans="1:15" ht="15" customHeight="1" x14ac:dyDescent="0.15">
      <c r="A34" s="46"/>
      <c r="B34" s="5">
        <f>IF(MAX('[1]公式予選（TT）BGr-結果表・グリッド用（貼付）'!A:A)&gt;G30,G30+1,"")</f>
        <v>11</v>
      </c>
      <c r="C34" s="30">
        <f>IFERROR(INDEX('[1]公式予選（TT）BGr-結果表・グリッド用（貼付）'!$A:$Z,MATCH($B34,'[1]公式予選（TT）BGr-結果表・グリッド用（貼付）'!$A:$A,0),MATCH("No.",'[1]公式予選（TT）BGr-結果表・グリッド用（貼付）'!$1:$1,0)),"")</f>
        <v>35</v>
      </c>
      <c r="D34" s="27" t="str">
        <f>IFERROR(INDEX('[1]公式予選（TT）BGr-結果表・グリッド用（貼付）'!$A:$Z,MATCH($B34,'[1]公式予選（TT）BGr-結果表・グリッド用（貼付）'!$A:$A,0),MATCH("名前",'[1]公式予選（TT）BGr-結果表・グリッド用（貼付）'!$1:$1,0)),"")</f>
        <v>西崎 航平</v>
      </c>
      <c r="E34" s="27"/>
      <c r="F34" s="29">
        <f>IF(IFERROR(INDEX('[1]公式予選（TT）BGr-結果表・グリッド用（貼付）'!$A:$Z,MATCH($B34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34,'[1]公式予選（TT）BGr-結果表・グリッド用（貼付）'!$A:$A,0),MATCH("BestLap",'[1]公式予選（TT）BGr-結果表・グリッド用（貼付）'!$1:$1,0)),""))</f>
        <v>59.182000000000002</v>
      </c>
      <c r="G34" s="5">
        <f>IF(MAX('[1]公式予選（TT）BGr-結果表・グリッド用（貼付）'!$A:$A)&gt;B34,B34+1,"")</f>
        <v>12</v>
      </c>
      <c r="H34" s="30">
        <f>INDEX('[1]公式予選（TT）BGr-結果表・グリッド用（貼付）'!$A:$Z,MATCH($G34,'[1]公式予選（TT）BGr-結果表・グリッド用（貼付）'!$A:$A,0),MATCH("No.",'[1]公式予選（TT）BGr-結果表・グリッド用（貼付）'!$1:$1,0))</f>
        <v>63</v>
      </c>
      <c r="I34" s="27" t="str">
        <f>IFERROR(INDEX('[1]公式予選（TT）BGr-結果表・グリッド用（貼付）'!$A:$Z,MATCH($G34,'[1]公式予選（TT）BGr-結果表・グリッド用（貼付）'!$A:$A,0),MATCH("名前",'[1]公式予選（TT）BGr-結果表・グリッド用（貼付）'!$1:$1,0)),"")</f>
        <v>田中 響貴</v>
      </c>
      <c r="J34" s="27"/>
      <c r="K34" s="29">
        <f>IFERROR(IF(INDEX('[1]公式予選（TT）BGr-結果表・グリッド用（貼付）'!$A:$Z,MATCH($G34,'[1]公式予選（TT）BGr-結果表・グリッド用（貼付）'!$A:$A,0),MATCH("BestLap",'[1]公式予選（TT）BGr-結果表・グリッド用（貼付）'!$1:$1,0))=0,"",INDEX('[1]公式予選（TT）BGr-結果表・グリッド用（貼付）'!$A:$Z,MATCH($G34,'[1]公式予選（TT）BGr-結果表・グリッド用（貼付）'!$A:$A,0),MATCH("BestLap",'[1]公式予選（TT）BGr-結果表・グリッド用（貼付）'!$1:$1,0))),"")</f>
        <v>59.292999999999999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BGr-結果表・グリッド用（貼付）'!$A:$Z,MATCH($B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34,'[1]公式予選（TT）BGr-結果表・グリッド用（貼付）'!$A:$A,0),MATCH("クラス",'[1]公式予選（TT）BGr-結果表・グリッド用（貼付）'!$1:$1,0)),""))</f>
        <v>YAMAHA SS</v>
      </c>
      <c r="D35" s="33"/>
      <c r="E35" s="35"/>
      <c r="F35" s="32" t="str">
        <f>IF(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34,'[1]公式予選（TT）BGr-結果表・グリッド用（貼付）'!$A:$A,0),MATCH("Model/Engine",'[1]公式予選（TT）BGr-結果表・グリッド用（貼付）'!$1:$1,0)),""))</f>
        <v>birelART/YAMAHA</v>
      </c>
      <c r="G35" s="19"/>
      <c r="H35" s="32" t="str">
        <f>IF(IFERROR(INDEX('[1]公式予選（TT）BGr-結果表・グリッド用（貼付）'!$A:$Z,MATCH($G34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34,'[1]公式予選（TT）BGr-結果表・グリッド用（貼付）'!$A:$A,0),MATCH("クラス",'[1]公式予選（TT）BGr-結果表・グリッド用（貼付）'!$1:$1,0)),""))</f>
        <v>YAMAHA SS</v>
      </c>
      <c r="I35" s="33"/>
      <c r="J35" s="35"/>
      <c r="K35" s="32" t="str">
        <f>IFERROR(IF(INDEX('[1]公式予選（TT）BGr-結果表・グリッド用（貼付）'!$A:$Z,MATCH($G34,'[1]公式予選（TT）BGr-結果表・グリッド用（貼付）'!$A:$A,0),MATCH("Model/Engine",'[1]公式予選（TT）BGr-結果表・グリッド用（貼付）'!$1:$1,0))=0,"",INDEX('[1]公式予選（TT）BGr-結果表・グリッド用（貼付）'!$A:$Z,MATCH($G34,'[1]公式予選（TT）BGr-結果表・グリッド用（貼付）'!$A:$A,0),MATCH("Model/Engine",'[1]公式予選（TT）BGr-結果表・グリッド用（貼付）'!$1:$1,0))),"")</f>
        <v>ﾌﾟﾗｶﾞ/YAMAHA</v>
      </c>
      <c r="L35" s="45"/>
      <c r="M35" s="2"/>
    </row>
    <row r="36" spans="1:15" ht="9.9499999999999993" customHeight="1" x14ac:dyDescent="0.15">
      <c r="A36" s="46"/>
      <c r="B36" s="19"/>
      <c r="C36" s="40" t="str">
        <f>IF(IFERROR(INDEX('[1]公式予選（TT）BGr-結果表・グリッド用（貼付）'!$A:$Z,MATCH($B34,'[1]公式予選（TT）BGr-結果表・グリッド用（貼付）'!$A:$A,0),MATCH("team",'[1]公式予選（TT）BGr-結果表・グリッド用（貼付）'!$1:$1,0)),"")=0,"",IFERROR(INDEX('[1]公式予選（TT）BGr-結果表・グリッド用（貼付）'!$A:$Z,MATCH($B34,'[1]公式予選（TT）BGr-結果表・グリッド用（貼付）'!$A:$A,0),MATCH("team",'[1]公式予選（TT）BGr-結果表・グリッド用（貼付）'!$1:$1,0)),""))</f>
        <v>ﾍﾞﾛｰﾁｪﾓｰﾀｰｽﾎﾟｰﾂ</v>
      </c>
      <c r="D36" s="41"/>
      <c r="E36" s="40"/>
      <c r="F36" s="39"/>
      <c r="G36" s="19"/>
      <c r="H36" s="40" t="str">
        <f>IFERROR(IF(INDEX('[1]公式予選（TT）BGr-結果表・グリッド用（貼付）'!$A:$Z,MATCH($G34,'[1]公式予選（TT）BGr-結果表・グリッド用（貼付）'!$A:$A,0),MATCH("team",'[1]公式予選（TT）BGr-結果表・グリッド用（貼付）'!$1:$1,0))=0,"",INDEX('[1]公式予選（TT）BGr-結果表・グリッド用（貼付）'!$A:$Z,MATCH($G34,'[1]公式予選（TT）BGr-結果表・グリッド用（貼付）'!$A:$A,0),MATCH("team",'[1]公式予選（TT）BGr-結果表・グリッド用（貼付）'!$1:$1,0))),"")</f>
        <v>ﾁｰﾑぶるｰと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31"/>
      <c r="L37" s="32"/>
      <c r="M37" s="2"/>
    </row>
    <row r="38" spans="1:15" ht="15" customHeight="1" x14ac:dyDescent="0.15">
      <c r="A38" s="46"/>
      <c r="B38" s="5">
        <f>IF(MAX('[1]公式予選（TT）BGr-結果表・グリッド用（貼付）'!A:A)&gt;G34,G34+1,"")</f>
        <v>13</v>
      </c>
      <c r="C38" s="30">
        <f>IFERROR(INDEX('[1]公式予選（TT）BGr-結果表・グリッド用（貼付）'!$A:$Z,MATCH($B38,'[1]公式予選（TT）BGr-結果表・グリッド用（貼付）'!$A:$A,0),MATCH("No.",'[1]公式予選（TT）BGr-結果表・グリッド用（貼付）'!$1:$1,0)),"")</f>
        <v>57</v>
      </c>
      <c r="D38" s="27" t="str">
        <f>IFERROR(INDEX('[1]公式予選（TT）BGr-結果表・グリッド用（貼付）'!$A:$Z,MATCH($B38,'[1]公式予選（TT）BGr-結果表・グリッド用（貼付）'!$A:$A,0),MATCH("名前",'[1]公式予選（TT）BGr-結果表・グリッド用（貼付）'!$1:$1,0)),"")</f>
        <v>木戸 琢磨</v>
      </c>
      <c r="E38" s="27"/>
      <c r="F38" s="29">
        <f>IF(IFERROR(INDEX('[1]公式予選（TT）BGr-結果表・グリッド用（貼付）'!$A:$Z,MATCH($B38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38,'[1]公式予選（TT）BGr-結果表・グリッド用（貼付）'!$A:$A,0),MATCH("BestLap",'[1]公式予選（TT）BGr-結果表・グリッド用（貼付）'!$1:$1,0)),""))</f>
        <v>59.415999999999997</v>
      </c>
      <c r="G38" s="5">
        <f>IF(MAX('[1]公式予選（TT）BGr-結果表・グリッド用（貼付）'!$A:$A)&gt;B38,B38+1,"")</f>
        <v>14</v>
      </c>
      <c r="H38" s="30">
        <f>INDEX('[1]公式予選（TT）BGr-結果表・グリッド用（貼付）'!$A:$Z,MATCH($G38,'[1]公式予選（TT）BGr-結果表・グリッド用（貼付）'!$A:$A,0),MATCH("No.",'[1]公式予選（TT）BGr-結果表・グリッド用（貼付）'!$1:$1,0))</f>
        <v>75</v>
      </c>
      <c r="I38" s="27" t="str">
        <f>IFERROR(INDEX('[1]公式予選（TT）BGr-結果表・グリッド用（貼付）'!$A:$Z,MATCH($G38,'[1]公式予選（TT）BGr-結果表・グリッド用（貼付）'!$A:$A,0),MATCH("名前",'[1]公式予選（TT）BGr-結果表・グリッド用（貼付）'!$1:$1,0)),"")</f>
        <v>MATSUSHITA MASAKI</v>
      </c>
      <c r="J38" s="27"/>
      <c r="K38" s="29">
        <f>IFERROR(IF(INDEX('[1]公式予選（TT）BGr-結果表・グリッド用（貼付）'!$A:$Z,MATCH($G38,'[1]公式予選（TT）BGr-結果表・グリッド用（貼付）'!$A:$A,0),MATCH("BestLap",'[1]公式予選（TT）BGr-結果表・グリッド用（貼付）'!$1:$1,0))=0,"",INDEX('[1]公式予選（TT）BGr-結果表・グリッド用（貼付）'!$A:$Z,MATCH($G38,'[1]公式予選（TT）BGr-結果表・グリッド用（貼付）'!$A:$A,0),MATCH("BestLap",'[1]公式予選（TT）BGr-結果表・グリッド用（貼付）'!$1:$1,0))),"")</f>
        <v>59.764000000000003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BGr-結果表・グリッド用（貼付）'!$A:$Z,MATCH($B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38,'[1]公式予選（TT）BGr-結果表・グリッド用（貼付）'!$A:$A,0),MATCH("クラス",'[1]公式予選（TT）BGr-結果表・グリッド用（貼付）'!$1:$1,0)),""))</f>
        <v>YAMAHA SS</v>
      </c>
      <c r="D39" s="33"/>
      <c r="E39" s="35"/>
      <c r="F39" s="32" t="str">
        <f>IF(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38,'[1]公式予選（TT）BGr-結果表・グリッド用（貼付）'!$A:$A,0),MATCH("Model/Engine",'[1]公式予選（TT）BGr-結果表・グリッド用（貼付）'!$1:$1,0)),""))</f>
        <v>EXPRIT/YAMAHA</v>
      </c>
      <c r="G39" s="19"/>
      <c r="H39" s="32" t="str">
        <f>IF(IFERROR(INDEX('[1]公式予選（TT）BGr-結果表・グリッド用（貼付）'!$A:$Z,MATCH($G38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38,'[1]公式予選（TT）BGr-結果表・グリッド用（貼付）'!$A:$A,0),MATCH("クラス",'[1]公式予選（TT）BGr-結果表・グリッド用（貼付）'!$1:$1,0)),""))</f>
        <v>YAMAHA SS</v>
      </c>
      <c r="I39" s="33"/>
      <c r="J39" s="35"/>
      <c r="K39" s="32" t="str">
        <f>IFERROR(IF(INDEX('[1]公式予選（TT）BGr-結果表・グリッド用（貼付）'!$A:$Z,MATCH($G38,'[1]公式予選（TT）BGr-結果表・グリッド用（貼付）'!$A:$A,0),MATCH("Model/Engine",'[1]公式予選（TT）BGr-結果表・グリッド用（貼付）'!$1:$1,0))=0,"",INDEX('[1]公式予選（TT）BGr-結果表・グリッド用（貼付）'!$A:$Z,MATCH($G38,'[1]公式予選（TT）BGr-結果表・グリッド用（貼付）'!$A:$A,0),MATCH("Model/Engine",'[1]公式予選（TT）BGr-結果表・グリッド用（貼付）'!$1:$1,0))),"")</f>
        <v>MINATO80/YAMAHA</v>
      </c>
      <c r="L39" s="45"/>
      <c r="M39" s="2"/>
    </row>
    <row r="40" spans="1:15" ht="9.9499999999999993" customHeight="1" x14ac:dyDescent="0.15">
      <c r="A40" s="2"/>
      <c r="B40" s="19"/>
      <c r="C40" s="40" t="str">
        <f>IF(IFERROR(INDEX('[1]公式予選（TT）BGr-結果表・グリッド用（貼付）'!$A:$Z,MATCH($B38,'[1]公式予選（TT）BGr-結果表・グリッド用（貼付）'!$A:$A,0),MATCH("team",'[1]公式予選（TT）BGr-結果表・グリッド用（貼付）'!$1:$1,0)),"")=0,"",IFERROR(INDEX('[1]公式予選（TT）BGr-結果表・グリッド用（貼付）'!$A:$Z,MATCH($B38,'[1]公式予選（TT）BGr-結果表・グリッド用（貼付）'!$A:$A,0),MATCH("team",'[1]公式予選（TT）BGr-結果表・グリッド用（貼付）'!$1:$1,0)),""))</f>
        <v>ATEAM Buzz Motorsport</v>
      </c>
      <c r="D40" s="41"/>
      <c r="E40" s="40"/>
      <c r="F40" s="39"/>
      <c r="G40" s="19"/>
      <c r="H40" s="40" t="str">
        <f>IFERROR(IF(INDEX('[1]公式予選（TT）BGr-結果表・グリッド用（貼付）'!$A:$Z,MATCH($G38,'[1]公式予選（TT）BGr-結果表・グリッド用（貼付）'!$A:$A,0),MATCH("team",'[1]公式予選（TT）BGr-結果表・グリッド用（貼付）'!$1:$1,0))=0,"",INDEX('[1]公式予選（TT）BGr-結果表・グリッド用（貼付）'!$A:$Z,MATCH($G38,'[1]公式予選（TT）BGr-結果表・グリッド用（貼付）'!$A:$A,0),MATCH("team",'[1]公式予選（TT）BGr-結果表・グリッド用（貼付）'!$1:$1,0))),"")</f>
        <v>T.ｵｷﾂﾏﾂﾀﾞ Powerd by LUCE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31"/>
      <c r="L41" s="32"/>
      <c r="M41" s="2"/>
    </row>
    <row r="42" spans="1:15" ht="15" customHeight="1" x14ac:dyDescent="0.15">
      <c r="A42" s="2"/>
      <c r="B42" s="5">
        <f>IF(MAX('[1]公式予選（TT）BGr-結果表・グリッド用（貼付）'!A:A)&gt;G38,G38+1,"")</f>
        <v>15</v>
      </c>
      <c r="C42" s="30">
        <f>IFERROR(INDEX('[1]公式予選（TT）BGr-結果表・グリッド用（貼付）'!$A:$Z,MATCH($B42,'[1]公式予選（TT）BGr-結果表・グリッド用（貼付）'!$A:$A,0),MATCH("No.",'[1]公式予選（TT）BGr-結果表・グリッド用（貼付）'!$1:$1,0)),"")</f>
        <v>17</v>
      </c>
      <c r="D42" s="27" t="str">
        <f>IFERROR(INDEX('[1]公式予選（TT）BGr-結果表・グリッド用（貼付）'!$A:$Z,MATCH($B42,'[1]公式予選（TT）BGr-結果表・グリッド用（貼付）'!$A:$A,0),MATCH("名前",'[1]公式予選（TT）BGr-結果表・グリッド用（貼付）'!$1:$1,0)),"")</f>
        <v>可児 永久</v>
      </c>
      <c r="E42" s="27"/>
      <c r="F42" s="29">
        <f>IF(IFERROR(INDEX('[1]公式予選（TT）BGr-結果表・グリッド用（貼付）'!$A:$Z,MATCH($B42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42,'[1]公式予選（TT）BGr-結果表・グリッド用（貼付）'!$A:$A,0),MATCH("BestLap",'[1]公式予選（TT）BGr-結果表・グリッド用（貼付）'!$1:$1,0)),""))</f>
        <v>59.765000000000001</v>
      </c>
      <c r="G42" s="5">
        <f>IF(MAX('[1]公式予選（TT）BGr-結果表・グリッド用（貼付）'!$A:$A)&gt;B42,B42+1,"")</f>
        <v>16</v>
      </c>
      <c r="H42" s="30">
        <f>INDEX('[1]公式予選（TT）BGr-結果表・グリッド用（貼付）'!$A:$Z,MATCH($G42,'[1]公式予選（TT）BGr-結果表・グリッド用（貼付）'!$A:$A,0),MATCH("No.",'[1]公式予選（TT）BGr-結果表・グリッド用（貼付）'!$1:$1,0))</f>
        <v>12</v>
      </c>
      <c r="I42" s="27" t="str">
        <f>IFERROR(INDEX('[1]公式予選（TT）BGr-結果表・グリッド用（貼付）'!$A:$Z,MATCH($G42,'[1]公式予選（TT）BGr-結果表・グリッド用（貼付）'!$A:$A,0),MATCH("名前",'[1]公式予選（TT）BGr-結果表・グリッド用（貼付）'!$1:$1,0)),"")</f>
        <v>福永 航平</v>
      </c>
      <c r="J42" s="27"/>
      <c r="K42" s="29">
        <f>IFERROR(IF(INDEX('[1]公式予選（TT）BGr-結果表・グリッド用（貼付）'!$A:$Z,MATCH($G42,'[1]公式予選（TT）BGr-結果表・グリッド用（貼付）'!$A:$A,0),MATCH("BestLap",'[1]公式予選（TT）BGr-結果表・グリッド用（貼付）'!$1:$1,0))=0,"",INDEX('[1]公式予選（TT）BGr-結果表・グリッド用（貼付）'!$A:$Z,MATCH($G42,'[1]公式予選（TT）BGr-結果表・グリッド用（貼付）'!$A:$A,0),MATCH("BestLap",'[1]公式予選（TT）BGr-結果表・グリッド用（貼付）'!$1:$1,0))),"")</f>
        <v>6.9451388888888894E-4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BGr-結果表・グリッド用（貼付）'!$A:$Z,MATCH($B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42,'[1]公式予選（TT）BGr-結果表・グリッド用（貼付）'!$A:$A,0),MATCH("クラス",'[1]公式予選（TT）BGr-結果表・グリッド用（貼付）'!$1:$1,0)),""))</f>
        <v>YAMAHA SS</v>
      </c>
      <c r="D43" s="33"/>
      <c r="E43" s="35"/>
      <c r="F43" s="32" t="str">
        <f>IF(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42,'[1]公式予選（TT）BGr-結果表・グリッド用（貼付）'!$A:$A,0),MATCH("Model/Engine",'[1]公式予選（TT）BGr-結果表・グリッド用（貼付）'!$1:$1,0)),""))</f>
        <v>KOSMIC/YAMAHA</v>
      </c>
      <c r="G43" s="19"/>
      <c r="H43" s="32" t="str">
        <f>IF(IFERROR(INDEX('[1]公式予選（TT）BGr-結果表・グリッド用（貼付）'!$A:$Z,MATCH($G42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42,'[1]公式予選（TT）BGr-結果表・グリッド用（貼付）'!$A:$A,0),MATCH("クラス",'[1]公式予選（TT）BGr-結果表・グリッド用（貼付）'!$1:$1,0)),""))</f>
        <v>YAMAHA SS</v>
      </c>
      <c r="I43" s="33"/>
      <c r="J43" s="35"/>
      <c r="K43" s="32" t="str">
        <f>IFERROR(IF(INDEX('[1]公式予選（TT）BGr-結果表・グリッド用（貼付）'!$A:$Z,MATCH($G42,'[1]公式予選（TT）BGr-結果表・グリッド用（貼付）'!$A:$A,0),MATCH("Model/Engine",'[1]公式予選（TT）BGr-結果表・グリッド用（貼付）'!$1:$1,0))=0,"",INDEX('[1]公式予選（TT）BGr-結果表・グリッド用（貼付）'!$A:$Z,MATCH($G42,'[1]公式予選（TT）BGr-結果表・グリッド用（貼付）'!$A:$A,0),MATCH("Model/Engine",'[1]公式予選（TT）BGr-結果表・グリッド用（貼付）'!$1:$1,0))),"")</f>
        <v>birel ART/YAMAHA</v>
      </c>
      <c r="L43" s="45"/>
      <c r="M43" s="2"/>
    </row>
    <row r="44" spans="1:15" ht="9.9499999999999993" customHeight="1" x14ac:dyDescent="0.15">
      <c r="A44" s="2"/>
      <c r="B44" s="19"/>
      <c r="C44" s="40" t="str">
        <f>IF(IFERROR(INDEX('[1]公式予選（TT）BGr-結果表・グリッド用（貼付）'!$A:$Z,MATCH($B42,'[1]公式予選（TT）BGr-結果表・グリッド用（貼付）'!$A:$A,0),MATCH("team",'[1]公式予選（TT）BGr-結果表・グリッド用（貼付）'!$1:$1,0)),"")=0,"",IFERROR(INDEX('[1]公式予選（TT）BGr-結果表・グリッド用（貼付）'!$A:$Z,MATCH($B42,'[1]公式予選（TT）BGr-結果表・グリッド用（貼付）'!$A:$A,0),MATCH("team",'[1]公式予選（TT）BGr-結果表・グリッド用（貼付）'!$1:$1,0)),""))</f>
        <v>Ash KART RACING</v>
      </c>
      <c r="D44" s="41"/>
      <c r="E44" s="40"/>
      <c r="F44" s="39"/>
      <c r="G44" s="19"/>
      <c r="H44" s="40" t="str">
        <f>IFERROR(IF(INDEX('[1]公式予選（TT）BGr-結果表・グリッド用（貼付）'!$A:$Z,MATCH($G42,'[1]公式予選（TT）BGr-結果表・グリッド用（貼付）'!$A:$A,0),MATCH("team",'[1]公式予選（TT）BGr-結果表・グリッド用（貼付）'!$1:$1,0))=0,"",INDEX('[1]公式予選（TT）BGr-結果表・グリッド用（貼付）'!$A:$Z,MATCH($G42,'[1]公式予選（TT）BGr-結果表・グリッド用（貼付）'!$A:$A,0),MATCH("team",'[1]公式予選（TT）BGr-結果表・グリッド用（貼付）'!$1:$1,0))),"")</f>
        <v>Team Ms  Energy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31"/>
      <c r="L45" s="32"/>
      <c r="M45" s="2"/>
    </row>
    <row r="46" spans="1:15" ht="15" customHeight="1" x14ac:dyDescent="0.15">
      <c r="A46" s="2"/>
      <c r="B46" s="5">
        <f>IF(MAX('[1]公式予選（TT）BGr-結果表・グリッド用（貼付）'!A:A)&gt;G42,G42+1,"")</f>
        <v>17</v>
      </c>
      <c r="C46" s="30">
        <f>IFERROR(INDEX('[1]公式予選（TT）BGr-結果表・グリッド用（貼付）'!$A:$Z,MATCH($B46,'[1]公式予選（TT）BGr-結果表・グリッド用（貼付）'!$A:$A,0),MATCH("No.",'[1]公式予選（TT）BGr-結果表・グリッド用（貼付）'!$1:$1,0)),"")</f>
        <v>44</v>
      </c>
      <c r="D46" s="27" t="str">
        <f>IFERROR(INDEX('[1]公式予選（TT）BGr-結果表・グリッド用（貼付）'!$A:$Z,MATCH($B46,'[1]公式予選（TT）BGr-結果表・グリッド用（貼付）'!$A:$A,0),MATCH("名前",'[1]公式予選（TT）BGr-結果表・グリッド用（貼付）'!$1:$1,0)),"")</f>
        <v>酒井 龍太郎</v>
      </c>
      <c r="E46" s="27"/>
      <c r="F46" s="29">
        <f>IF(IFERROR(INDEX('[1]公式予選（TT）BGr-結果表・グリッド用（貼付）'!$A:$Z,MATCH($B46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46,'[1]公式予選（TT）BGr-結果表・グリッド用（貼付）'!$A:$A,0),MATCH("BestLap",'[1]公式予選（TT）BGr-結果表・グリッド用（貼付）'!$1:$1,0)),""))</f>
        <v>6.9556712962962964E-4</v>
      </c>
      <c r="G46" s="5">
        <f>IF(MAX('[1]公式予選（TT）BGr-結果表・グリッド用（貼付）'!$A:$A)&gt;B46,B46+1,"")</f>
        <v>18</v>
      </c>
      <c r="H46" s="30">
        <f>INDEX('[1]公式予選（TT）BGr-結果表・グリッド用（貼付）'!$A:$Z,MATCH($G46,'[1]公式予選（TT）BGr-結果表・グリッド用（貼付）'!$A:$A,0),MATCH("No.",'[1]公式予選（TT）BGr-結果表・グリッド用（貼付）'!$1:$1,0))</f>
        <v>84</v>
      </c>
      <c r="I46" s="27" t="str">
        <f>IFERROR(INDEX('[1]公式予選（TT）BGr-結果表・グリッド用（貼付）'!$A:$Z,MATCH($G46,'[1]公式予選（TT）BGr-結果表・グリッド用（貼付）'!$A:$A,0),MATCH("名前",'[1]公式予選（TT）BGr-結果表・グリッド用（貼付）'!$1:$1,0)),"")</f>
        <v>林 零仁</v>
      </c>
      <c r="J46" s="27"/>
      <c r="K46" s="29">
        <f>IFERROR(IF(INDEX('[1]公式予選（TT）BGr-結果表・グリッド用（貼付）'!$A:$Z,MATCH($G46,'[1]公式予選（TT）BGr-結果表・グリッド用（貼付）'!$A:$A,0),MATCH("BestLap",'[1]公式予選（TT）BGr-結果表・グリッド用（貼付）'!$1:$1,0))=0,"",INDEX('[1]公式予選（TT）BGr-結果表・グリッド用（貼付）'!$A:$Z,MATCH($G46,'[1]公式予選（TT）BGr-結果表・グリッド用（貼付）'!$A:$A,0),MATCH("BestLap",'[1]公式予選（TT）BGr-結果表・グリッド用（貼付）'!$1:$1,0))),"")</f>
        <v>6.9559027777777772E-4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BGr-結果表・グリッド用（貼付）'!$A:$Z,MATCH($B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46,'[1]公式予選（TT）BGr-結果表・グリッド用（貼付）'!$A:$A,0),MATCH("クラス",'[1]公式予選（TT）BGr-結果表・グリッド用（貼付）'!$1:$1,0)),""))</f>
        <v>YAMAHA SS</v>
      </c>
      <c r="D47" s="33"/>
      <c r="E47" s="35"/>
      <c r="F47" s="32" t="str">
        <f>IF(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46,'[1]公式予選（TT）BGr-結果表・グリッド用（貼付）'!$A:$A,0),MATCH("Model/Engine",'[1]公式予選（TT）BGr-結果表・グリッド用（貼付）'!$1:$1,0)),""))</f>
        <v>EXPRIT/YAMAHA</v>
      </c>
      <c r="G47" s="19"/>
      <c r="H47" s="32" t="str">
        <f>IF(IFERROR(INDEX('[1]公式予選（TT）BGr-結果表・グリッド用（貼付）'!$A:$Z,MATCH($G46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46,'[1]公式予選（TT）BGr-結果表・グリッド用（貼付）'!$A:$A,0),MATCH("クラス",'[1]公式予選（TT）BGr-結果表・グリッド用（貼付）'!$1:$1,0)),""))</f>
        <v>YAMAHA SS</v>
      </c>
      <c r="I47" s="33"/>
      <c r="J47" s="35"/>
      <c r="K47" s="32" t="str">
        <f>IFERROR(IF(INDEX('[1]公式予選（TT）BGr-結果表・グリッド用（貼付）'!$A:$Z,MATCH($G46,'[1]公式予選（TT）BGr-結果表・グリッド用（貼付）'!$A:$A,0),MATCH("Model/Engine",'[1]公式予選（TT）BGr-結果表・グリッド用（貼付）'!$1:$1,0))=0,"",INDEX('[1]公式予選（TT）BGr-結果表・グリッド用（貼付）'!$A:$Z,MATCH($G46,'[1]公式予選（TT）BGr-結果表・グリッド用（貼付）'!$A:$A,0),MATCH("Model/Engine",'[1]公式予選（TT）BGr-結果表・グリッド用（貼付）'!$1:$1,0))),"")</f>
        <v>EXPRIT/YAMAHA</v>
      </c>
      <c r="L47" s="45"/>
      <c r="M47" s="2"/>
      <c r="O47" s="47"/>
    </row>
    <row r="48" spans="1:15" ht="9.9499999999999993" customHeight="1" x14ac:dyDescent="0.15">
      <c r="A48" s="2"/>
      <c r="B48" s="19"/>
      <c r="C48" s="40" t="str">
        <f>IF(IFERROR(INDEX('[1]公式予選（TT）BGr-結果表・グリッド用（貼付）'!$A:$Z,MATCH($B46,'[1]公式予選（TT）BGr-結果表・グリッド用（貼付）'!$A:$A,0),MATCH("team",'[1]公式予選（TT）BGr-結果表・グリッド用（貼付）'!$1:$1,0)),"")=0,"",IFERROR(INDEX('[1]公式予選（TT）BGr-結果表・グリッド用（貼付）'!$A:$Z,MATCH($B46,'[1]公式予選（TT）BGr-結果表・グリッド用（貼付）'!$A:$A,0),MATCH("team",'[1]公式予選（TT）BGr-結果表・グリッド用（貼付）'!$1:$1,0)),""))</f>
        <v>ﾐﾂｻﾀﾞ PWG RACING</v>
      </c>
      <c r="D48" s="41"/>
      <c r="E48" s="40"/>
      <c r="F48" s="39"/>
      <c r="G48" s="19"/>
      <c r="H48" s="40" t="str">
        <f>IFERROR(IF(INDEX('[1]公式予選（TT）BGr-結果表・グリッド用（貼付）'!$A:$Z,MATCH($G46,'[1]公式予選（TT）BGr-結果表・グリッド用（貼付）'!$A:$A,0),MATCH("team",'[1]公式予選（TT）BGr-結果表・グリッド用（貼付）'!$1:$1,0))=0,"",INDEX('[1]公式予選（TT）BGr-結果表・グリッド用（貼付）'!$A:$Z,MATCH($G46,'[1]公式予選（TT）BGr-結果表・グリッド用（貼付）'!$A:$A,0),MATCH("team",'[1]公式予選（TT）BGr-結果表・グリッド用（貼付）'!$1:$1,0))),"")</f>
        <v>ONE POINT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31"/>
      <c r="L49" s="32"/>
      <c r="M49" s="2"/>
    </row>
    <row r="50" spans="1:13" ht="15" customHeight="1" x14ac:dyDescent="0.15">
      <c r="A50" s="2"/>
      <c r="B50" s="5">
        <f>IF(MAX('[1]公式予選（TT）BGr-結果表・グリッド用（貼付）'!A:A)&gt;G46,G46+1,"")</f>
        <v>19</v>
      </c>
      <c r="C50" s="30">
        <f>IFERROR(INDEX('[1]公式予選（TT）BGr-結果表・グリッド用（貼付）'!$A:$Z,MATCH($B50,'[1]公式予選（TT）BGr-結果表・グリッド用（貼付）'!$A:$A,0),MATCH("No.",'[1]公式予選（TT）BGr-結果表・グリッド用（貼付）'!$1:$1,0)),"")</f>
        <v>73</v>
      </c>
      <c r="D50" s="27" t="str">
        <f>IFERROR(INDEX('[1]公式予選（TT）BGr-結果表・グリッド用（貼付）'!$A:$Z,MATCH($B50,'[1]公式予選（TT）BGr-結果表・グリッド用（貼付）'!$A:$A,0),MATCH("名前",'[1]公式予選（TT）BGr-結果表・グリッド用（貼付）'!$1:$1,0)),"")</f>
        <v>花村 結貴</v>
      </c>
      <c r="E50" s="27"/>
      <c r="F50" s="29">
        <f>IF(IFERROR(INDEX('[1]公式予選（TT）BGr-結果表・グリッド用（貼付）'!$A:$Z,MATCH($B50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50,'[1]公式予選（TT）BGr-結果表・グリッド用（貼付）'!$A:$A,0),MATCH("BestLap",'[1]公式予選（TT）BGr-結果表・グリッド用（貼付）'!$1:$1,0)),""))</f>
        <v>7.0406249999999994E-4</v>
      </c>
      <c r="G50" s="5">
        <f>IF(MAX('[1]公式予選（TT）BGr-結果表・グリッド用（貼付）'!$A:$A)&gt;B50,B50+1,"")</f>
        <v>20</v>
      </c>
      <c r="H50" s="30">
        <f>INDEX('[1]公式予選（TT）BGr-結果表・グリッド用（貼付）'!$A:$Z,MATCH($G50,'[1]公式予選（TT）BGr-結果表・グリッド用（貼付）'!$A:$A,0),MATCH("No.",'[1]公式予選（TT）BGr-結果表・グリッド用（貼付）'!$1:$1,0))</f>
        <v>27</v>
      </c>
      <c r="I50" s="27" t="str">
        <f>IFERROR(INDEX('[1]公式予選（TT）BGr-結果表・グリッド用（貼付）'!$A:$Z,MATCH($G50,'[1]公式予選（TT）BGr-結果表・グリッド用（貼付）'!$A:$A,0),MATCH("名前",'[1]公式予選（TT）BGr-結果表・グリッド用（貼付）'!$1:$1,0)),"")</f>
        <v>小松 武史</v>
      </c>
      <c r="J50" s="27"/>
      <c r="K50" s="29">
        <f>IFERROR(IF(INDEX('[1]公式予選（TT）BGr-結果表・グリッド用（貼付）'!$A:$Z,MATCH($G50,'[1]公式予選（TT）BGr-結果表・グリッド用（貼付）'!$A:$A,0),MATCH("BestLap",'[1]公式予選（TT）BGr-結果表・グリッド用（貼付）'!$1:$1,0))=0,"",INDEX('[1]公式予選（TT）BGr-結果表・グリッド用（貼付）'!$A:$Z,MATCH($G50,'[1]公式予選（TT）BGr-結果表・グリッド用（貼付）'!$A:$A,0),MATCH("BestLap",'[1]公式予選（TT）BGr-結果表・グリッド用（貼付）'!$1:$1,0))),"")</f>
        <v>7.1892361111111115E-4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BGr-結果表・グリッド用（貼付）'!$A:$Z,MATCH($B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50,'[1]公式予選（TT）BGr-結果表・グリッド用（貼付）'!$A:$A,0),MATCH("クラス",'[1]公式予選（TT）BGr-結果表・グリッド用（貼付）'!$1:$1,0)),""))</f>
        <v>YAMAHA SS</v>
      </c>
      <c r="D51" s="33"/>
      <c r="E51" s="35"/>
      <c r="F51" s="32" t="str">
        <f>IF(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50,'[1]公式予選（TT）BGr-結果表・グリッド用（貼付）'!$A:$A,0),MATCH("Model/Engine",'[1]公式予選（TT）BGr-結果表・グリッド用（貼付）'!$1:$1,0)),""))</f>
        <v>EXPRIT/YAMAHA</v>
      </c>
      <c r="G51" s="19"/>
      <c r="H51" s="32" t="str">
        <f>IF(IFERROR(INDEX('[1]公式予選（TT）BGr-結果表・グリッド用（貼付）'!$A:$Z,MATCH($G50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50,'[1]公式予選（TT）BGr-結果表・グリッド用（貼付）'!$A:$A,0),MATCH("クラス",'[1]公式予選（TT）BGr-結果表・グリッド用（貼付）'!$1:$1,0)),""))</f>
        <v>YAMAHA SS</v>
      </c>
      <c r="I51" s="33"/>
      <c r="J51" s="35"/>
      <c r="K51" s="32" t="str">
        <f>IFERROR(IF(INDEX('[1]公式予選（TT）BGr-結果表・グリッド用（貼付）'!$A:$Z,MATCH($G50,'[1]公式予選（TT）BGr-結果表・グリッド用（貼付）'!$A:$A,0),MATCH("Model/Engine",'[1]公式予選（TT）BGr-結果表・グリッド用（貼付）'!$1:$1,0))=0,"",INDEX('[1]公式予選（TT）BGr-結果表・グリッド用（貼付）'!$A:$Z,MATCH($G50,'[1]公式予選（TT）BGr-結果表・グリッド用（貼付）'!$A:$A,0),MATCH("Model/Engine",'[1]公式予選（TT）BGr-結果表・グリッド用（貼付）'!$1:$1,0))),"")</f>
        <v>TONYKART/YAMAHA</v>
      </c>
      <c r="L51" s="45"/>
      <c r="M51" s="2"/>
    </row>
    <row r="52" spans="1:13" ht="9.9499999999999993" customHeight="1" x14ac:dyDescent="0.15">
      <c r="A52" s="2"/>
      <c r="B52" s="19"/>
      <c r="C52" s="40" t="str">
        <f>IF(IFERROR(INDEX('[1]公式予選（TT）BGr-結果表・グリッド用（貼付）'!$A:$Z,MATCH($B50,'[1]公式予選（TT）BGr-結果表・グリッド用（貼付）'!$A:$A,0),MATCH("team",'[1]公式予選（TT）BGr-結果表・グリッド用（貼付）'!$1:$1,0)),"")=0,"",IFERROR(INDEX('[1]公式予選（TT）BGr-結果表・グリッド用（貼付）'!$A:$Z,MATCH($B50,'[1]公式予選（TT）BGr-結果表・グリッド用（貼付）'!$A:$A,0),MATCH("team",'[1]公式予選（TT）BGr-結果表・グリッド用（貼付）'!$1:$1,0)),""))</f>
        <v>MatsumotoRacing</v>
      </c>
      <c r="D52" s="41"/>
      <c r="E52" s="40"/>
      <c r="F52" s="39"/>
      <c r="G52" s="19"/>
      <c r="H52" s="40" t="str">
        <f>IFERROR(IF(INDEX('[1]公式予選（TT）BGr-結果表・グリッド用（貼付）'!$A:$Z,MATCH($G50,'[1]公式予選（TT）BGr-結果表・グリッド用（貼付）'!$A:$A,0),MATCH("team",'[1]公式予選（TT）BGr-結果表・グリッド用（貼付）'!$1:$1,0))=0,"",INDEX('[1]公式予選（TT）BGr-結果表・グリッド用（貼付）'!$A:$Z,MATCH($G50,'[1]公式予選（TT）BGr-結果表・グリッド用（貼付）'!$A:$A,0),MATCH("team",'[1]公式予選（TT）BGr-結果表・グリッド用（貼付）'!$1:$1,0))),"")</f>
        <v>TEAM HIRANO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31"/>
      <c r="L53" s="32"/>
      <c r="M53" s="2"/>
    </row>
    <row r="54" spans="1:13" ht="15" customHeight="1" x14ac:dyDescent="0.15">
      <c r="A54" s="2"/>
      <c r="B54" s="5">
        <f>IF(MAX('[1]公式予選（TT）BGr-結果表・グリッド用（貼付）'!A:A)&gt;G50,G50+1,"")</f>
        <v>21</v>
      </c>
      <c r="C54" s="30">
        <f>IFERROR(INDEX('[1]公式予選（TT）BGr-結果表・グリッド用（貼付）'!$A:$Z,MATCH($B54,'[1]公式予選（TT）BGr-結果表・グリッド用（貼付）'!$A:$A,0),MATCH("No.",'[1]公式予選（TT）BGr-結果表・グリッド用（貼付）'!$1:$1,0)),"")</f>
        <v>45</v>
      </c>
      <c r="D54" s="27" t="str">
        <f>IFERROR(INDEX('[1]公式予選（TT）BGr-結果表・グリッド用（貼付）'!$A:$Z,MATCH($B54,'[1]公式予選（TT）BGr-結果表・グリッド用（貼付）'!$A:$A,0),MATCH("名前",'[1]公式予選（TT）BGr-結果表・グリッド用（貼付）'!$1:$1,0)),"")</f>
        <v>堀永 陵平</v>
      </c>
      <c r="E54" s="27"/>
      <c r="F54" s="29"/>
      <c r="G54" s="5">
        <f>IF(MAX('[1]公式予選（TT）BGr-結果表・グリッド用（貼付）'!$A:$A)&gt;B54,B54+1,"")</f>
        <v>22</v>
      </c>
      <c r="H54" s="30">
        <f>INDEX('[1]公式予選（TT）BGr-結果表・グリッド用（貼付）'!$A:$Z,MATCH($G54,'[1]公式予選（TT）BGr-結果表・グリッド用（貼付）'!$A:$A,0),MATCH("No.",'[1]公式予選（TT）BGr-結果表・グリッド用（貼付）'!$1:$1,0))</f>
        <v>37</v>
      </c>
      <c r="I54" s="27" t="str">
        <f>IFERROR(INDEX('[1]公式予選（TT）BGr-結果表・グリッド用（貼付）'!$A:$Z,MATCH($G54,'[1]公式予選（TT）BGr-結果表・グリッド用（貼付）'!$A:$A,0),MATCH("名前",'[1]公式予選（TT）BGr-結果表・グリッド用（貼付）'!$1:$1,0)),"")</f>
        <v>佐藤 琉葵</v>
      </c>
      <c r="J54" s="27"/>
      <c r="K54" s="29"/>
      <c r="L54" s="39"/>
      <c r="M54" s="2"/>
    </row>
    <row r="55" spans="1:13" ht="6" customHeight="1" x14ac:dyDescent="0.15">
      <c r="A55" s="2"/>
      <c r="B55" s="19"/>
      <c r="C55" s="32" t="str">
        <f>IF(IFERROR(INDEX('[1]公式予選（TT）BGr-結果表・グリッド用（貼付）'!$A:$Z,MATCH($B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54,'[1]公式予選（TT）BGr-結果表・グリッド用（貼付）'!$A:$A,0),MATCH("クラス",'[1]公式予選（TT）BGr-結果表・グリッド用（貼付）'!$1:$1,0)),""))</f>
        <v>YAMAHA SS</v>
      </c>
      <c r="D55" s="33"/>
      <c r="E55" s="35"/>
      <c r="F55" s="32" t="str">
        <f>IF(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54,'[1]公式予選（TT）BGr-結果表・グリッド用（貼付）'!$A:$A,0),MATCH("Model/Engine",'[1]公式予選（TT）BGr-結果表・グリッド用（貼付）'!$1:$1,0)),""))</f>
        <v>TONYKART/YAMAHA</v>
      </c>
      <c r="G55" s="19"/>
      <c r="H55" s="32" t="str">
        <f>IF(IFERROR(INDEX('[1]公式予選（TT）BGr-結果表・グリッド用（貼付）'!$A:$Z,MATCH($G54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54,'[1]公式予選（TT）BGr-結果表・グリッド用（貼付）'!$A:$A,0),MATCH("クラス",'[1]公式予選（TT）BGr-結果表・グリッド用（貼付）'!$1:$1,0)),""))</f>
        <v>YAMAHA SS</v>
      </c>
      <c r="I55" s="33"/>
      <c r="J55" s="35"/>
      <c r="K55" s="32" t="str">
        <f>IFERROR(IF(INDEX('[1]公式予選（TT）BGr-結果表・グリッド用（貼付）'!$A:$Z,MATCH($G54,'[1]公式予選（TT）BGr-結果表・グリッド用（貼付）'!$A:$A,0),MATCH("Model/Engine",'[1]公式予選（TT）BGr-結果表・グリッド用（貼付）'!$1:$1,0))=0,"",INDEX('[1]公式予選（TT）BGr-結果表・グリッド用（貼付）'!$A:$Z,MATCH($G54,'[1]公式予選（TT）BGr-結果表・グリッド用（貼付）'!$A:$A,0),MATCH("Model/Engine",'[1]公式予選（TT）BGr-結果表・グリッド用（貼付）'!$1:$1,0))),"")</f>
        <v>LN KART/YAMAHA</v>
      </c>
      <c r="L55" s="45"/>
      <c r="M55" s="2"/>
    </row>
    <row r="56" spans="1:13" ht="9.9499999999999993" customHeight="1" x14ac:dyDescent="0.15">
      <c r="A56" s="2"/>
      <c r="B56" s="19"/>
      <c r="C56" s="40" t="str">
        <f>IF(IFERROR(INDEX('[1]公式予選（TT）BGr-結果表・グリッド用（貼付）'!$A:$Z,MATCH($B54,'[1]公式予選（TT）BGr-結果表・グリッド用（貼付）'!$A:$A,0),MATCH("team",'[1]公式予選（TT）BGr-結果表・グリッド用（貼付）'!$1:$1,0)),"")=0,"",IFERROR(INDEX('[1]公式予選（TT）BGr-結果表・グリッド用（貼付）'!$A:$Z,MATCH($B54,'[1]公式予選（TT）BGr-結果表・グリッド用（貼付）'!$A:$A,0),MATCH("team",'[1]公式予選（TT）BGr-結果表・グリッド用（貼付）'!$1:$1,0)),""))</f>
        <v>BRAVO-RACING</v>
      </c>
      <c r="D56" s="41"/>
      <c r="E56" s="40"/>
      <c r="F56" s="39"/>
      <c r="G56" s="19"/>
      <c r="H56" s="40" t="str">
        <f>IFERROR(IF(INDEX('[1]公式予選（TT）BGr-結果表・グリッド用（貼付）'!$A:$Z,MATCH($G54,'[1]公式予選（TT）BGr-結果表・グリッド用（貼付）'!$A:$A,0),MATCH("team",'[1]公式予選（TT）BGr-結果表・グリッド用（貼付）'!$1:$1,0))=0,"",INDEX('[1]公式予選（TT）BGr-結果表・グリッド用（貼付）'!$A:$Z,MATCH($G54,'[1]公式予選（TT）BGr-結果表・グリッド用（貼付）'!$A:$A,0),MATCH("team",'[1]公式予選（TT）BGr-結果表・グリッド用（貼付）'!$1:$1,0))),"")</f>
        <v>DSM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31"/>
      <c r="L57" s="32"/>
      <c r="M57" s="2"/>
    </row>
    <row r="58" spans="1:13" ht="15" customHeight="1" x14ac:dyDescent="0.15">
      <c r="A58" s="2"/>
      <c r="B58" s="5" t="str">
        <f>IF(MAX('[1]公式予選（TT）BGr-結果表・グリッド用（貼付）'!A:A)&gt;G54,G54+1,"")</f>
        <v/>
      </c>
      <c r="C58" s="30" t="str">
        <f>IFERROR(INDEX('[1]公式予選（TT）BGr-結果表・グリッド用（貼付）'!$A:$Z,MATCH($B58,'[1]公式予選（TT）BGr-結果表・グリッド用（貼付）'!$A:$A,0),MATCH("No.",'[1]公式予選（TT）BGr-結果表・グリッド用（貼付）'!$1:$1,0)),"")</f>
        <v/>
      </c>
      <c r="D58" s="27" t="str">
        <f>IFERROR(INDEX('[1]公式予選（TT）BGr-結果表・グリッド用（貼付）'!$A:$Z,MATCH($B58,'[1]公式予選（TT）BGr-結果表・グリッド用（貼付）'!$A:$A,0),MATCH("名前",'[1]公式予選（TT）BGr-結果表・グリッド用（貼付）'!$1:$1,0)),"")</f>
        <v/>
      </c>
      <c r="E58" s="27"/>
      <c r="F58" s="29" t="str">
        <f>IF(IFERROR(INDEX('[1]公式予選（TT）BGr-結果表・グリッド用（貼付）'!$A:$Z,MATCH($B58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58,'[1]公式予選（TT）BGr-結果表・グリッド用（貼付）'!$A:$A,0),MATCH("BestLap",'[1]公式予選（TT）BGr-結果表・グリッド用（貼付）'!$1:$1,0)),""))</f>
        <v/>
      </c>
      <c r="G58" s="5" t="str">
        <f>IF(MAX('[1]公式予選（TT）BGr-結果表・グリッド用（貼付）'!$A:$A)&gt;B58,B58+1,"")</f>
        <v/>
      </c>
      <c r="H58" s="30" t="e">
        <f>INDEX('[1]公式予選（TT）BGr-結果表・グリッド用（貼付）'!$A:$Z,MATCH($G58,'[1]公式予選（TT）BGr-結果表・グリッド用（貼付）'!$A:$A,0),MATCH("No.",'[1]公式予選（TT）BGr-結果表・グリッド用（貼付）'!$1:$1,0))</f>
        <v>#N/A</v>
      </c>
      <c r="I58" s="27" t="str">
        <f>IFERROR(INDEX('[1]公式予選（TT）BGr-結果表・グリッド用（貼付）'!$A:$Z,MATCH($G58,'[1]公式予選（TT）BGr-結果表・グリッド用（貼付）'!$A:$A,0),MATCH("名前",'[1]公式予選（TT）BGr-結果表・グリッド用（貼付）'!$1:$1,0)),"")</f>
        <v/>
      </c>
      <c r="J58" s="27"/>
      <c r="K58" s="29" t="str">
        <f>IFERROR(IF(INDEX('[1]公式予選（TT）BGr-結果表・グリッド用（貼付）'!$A:$Z,MATCH($G58,'[1]公式予選（TT）BGr-結果表・グリッド用（貼付）'!$A:$A,0),MATCH("BestLap",'[1]公式予選（TT）BGr-結果表・グリッド用（貼付）'!$1:$1,0))=0,"",INDEX('[1]公式予選（TT）BGr-結果表・グリッド用（貼付）'!$A:$Z,MATCH($G58,'[1]公式予選（TT）BGr-結果表・グリッド用（貼付）'!$A:$A,0),MATCH("BestLap",'[1]公式予選（TT）BGr-結果表・グリッド用（貼付）'!$1:$1,0))),""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BGr-結果表・グリッド用（貼付）'!$A:$Z,MATCH($B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58,'[1]公式予選（TT）BGr-結果表・グリッド用（貼付）'!$A:$A,0),MATCH("クラス",'[1]公式予選（TT）BGr-結果表・グリッド用（貼付）'!$1:$1,0)),""))</f>
        <v/>
      </c>
      <c r="D59" s="33"/>
      <c r="E59" s="35"/>
      <c r="F59" s="32" t="str">
        <f>IF(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58,'[1]公式予選（TT）BGr-結果表・グリッド用（貼付）'!$A:$A,0),MATCH("Model/Engine",'[1]公式予選（TT）BGr-結果表・グリッド用（貼付）'!$1:$1,0)),""))</f>
        <v/>
      </c>
      <c r="G59" s="19"/>
      <c r="H59" s="32" t="str">
        <f>IF(IFERROR(INDEX('[1]公式予選（TT）BGr-結果表・グリッド用（貼付）'!$A:$Z,MATCH($G58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58,'[1]公式予選（TT）BGr-結果表・グリッド用（貼付）'!$A:$A,0),MATCH("クラス",'[1]公式予選（TT）BGr-結果表・グリッド用（貼付）'!$1:$1,0)),""))</f>
        <v/>
      </c>
      <c r="I59" s="33"/>
      <c r="J59" s="35"/>
      <c r="K59" s="32" t="str">
        <f>IFERROR(IF(INDEX('[1]公式予選（TT）BGr-結果表・グリッド用（貼付）'!$A:$Z,MATCH($G58,'[1]公式予選（TT）BGr-結果表・グリッド用（貼付）'!$A:$A,0),MATCH("Model/Engine",'[1]公式予選（TT）BGr-結果表・グリッド用（貼付）'!$1:$1,0))=0,"",INDEX('[1]公式予選（TT）BGr-結果表・グリッド用（貼付）'!$A:$Z,MATCH($G58,'[1]公式予選（TT）BGr-結果表・グリッド用（貼付）'!$A:$A,0),MATCH("Model/Engine",'[1]公式予選（TT）BGr-結果表・グリッド用（貼付）'!$1:$1,0))),"")</f>
        <v/>
      </c>
      <c r="L59" s="45"/>
      <c r="M59" s="2"/>
    </row>
    <row r="60" spans="1:13" ht="9.9499999999999993" customHeight="1" x14ac:dyDescent="0.15">
      <c r="A60" s="2"/>
      <c r="B60" s="19"/>
      <c r="C60" s="40" t="str">
        <f>IF(IFERROR(INDEX('[1]公式予選（TT）BGr-結果表・グリッド用（貼付）'!$A:$Z,MATCH($B58,'[1]公式予選（TT）BGr-結果表・グリッド用（貼付）'!$A:$A,0),MATCH("team",'[1]公式予選（TT）BGr-結果表・グリッド用（貼付）'!$1:$1,0)),"")=0,"",IFERROR(INDEX('[1]公式予選（TT）BGr-結果表・グリッド用（貼付）'!$A:$Z,MATCH($B58,'[1]公式予選（TT）BGr-結果表・グリッド用（貼付）'!$A:$A,0),MATCH("team",'[1]公式予選（TT）BGr-結果表・グリッド用（貼付）'!$1:$1,0)),""))</f>
        <v/>
      </c>
      <c r="D60" s="41"/>
      <c r="E60" s="40"/>
      <c r="F60" s="39"/>
      <c r="G60" s="19"/>
      <c r="H60" s="40" t="str">
        <f>IFERROR(IF(INDEX('[1]公式予選（TT）BGr-結果表・グリッド用（貼付）'!$A:$Z,MATCH($G58,'[1]公式予選（TT）BGr-結果表・グリッド用（貼付）'!$A:$A,0),MATCH("team",'[1]公式予選（TT）BGr-結果表・グリッド用（貼付）'!$1:$1,0))=0,"",INDEX('[1]公式予選（TT）BGr-結果表・グリッド用（貼付）'!$A:$Z,MATCH($G58,'[1]公式予選（TT）BGr-結果表・グリッド用（貼付）'!$A:$A,0),MATCH("team",'[1]公式予選（TT）BGr-結果表・グリッド用（貼付）'!$1:$1,0))),""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31"/>
      <c r="L61" s="32"/>
      <c r="M61" s="2"/>
    </row>
    <row r="62" spans="1:13" ht="15" customHeight="1" x14ac:dyDescent="0.15">
      <c r="A62" s="2"/>
      <c r="B62" s="5" t="str">
        <f>IF(MAX('[1]公式予選（TT）BGr-結果表・グリッド用（貼付）'!A:A)&gt;G58,G58+1,"")</f>
        <v/>
      </c>
      <c r="C62" s="30" t="str">
        <f>IFERROR(INDEX('[1]公式予選（TT）BGr-結果表・グリッド用（貼付）'!$A:$Z,MATCH($B62,'[1]公式予選（TT）BGr-結果表・グリッド用（貼付）'!$A:$A,0),MATCH("No.",'[1]公式予選（TT）BGr-結果表・グリッド用（貼付）'!$1:$1,0)),"")</f>
        <v/>
      </c>
      <c r="D62" s="27" t="str">
        <f>IFERROR(INDEX('[1]公式予選（TT）BGr-結果表・グリッド用（貼付）'!$A:$Z,MATCH($B62,'[1]公式予選（TT）BGr-結果表・グリッド用（貼付）'!$A:$A,0),MATCH("名前",'[1]公式予選（TT）BGr-結果表・グリッド用（貼付）'!$1:$1,0)),"")</f>
        <v/>
      </c>
      <c r="E62" s="27"/>
      <c r="F62" s="29" t="str">
        <f>IF(IFERROR(INDEX('[1]公式予選（TT）BGr-結果表・グリッド用（貼付）'!$A:$Z,MATCH($B62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62,'[1]公式予選（TT）BGr-結果表・グリッド用（貼付）'!$A:$A,0),MATCH("BestLap",'[1]公式予選（TT）BGr-結果表・グリッド用（貼付）'!$1:$1,0)),""))</f>
        <v/>
      </c>
      <c r="G62" s="5" t="str">
        <f>IF(MAX('[1]公式予選（TT）BGr-結果表・グリッド用（貼付）'!$A:$A)&gt;B62,B62+1,"")</f>
        <v/>
      </c>
      <c r="H62" s="30" t="e">
        <f>INDEX('[1]公式予選（TT）BGr-結果表・グリッド用（貼付）'!$A:$Z,MATCH($G62,'[1]公式予選（TT）BGr-結果表・グリッド用（貼付）'!$A:$A,0),MATCH("No.",'[1]公式予選（TT）BGr-結果表・グリッド用（貼付）'!$1:$1,0))</f>
        <v>#N/A</v>
      </c>
      <c r="I62" s="27" t="str">
        <f>IFERROR(INDEX('[1]公式予選（TT）BGr-結果表・グリッド用（貼付）'!$A:$Z,MATCH($G62,'[1]公式予選（TT）BGr-結果表・グリッド用（貼付）'!$A:$A,0),MATCH("名前",'[1]公式予選（TT）BGr-結果表・グリッド用（貼付）'!$1:$1,0)),"")</f>
        <v/>
      </c>
      <c r="J62" s="27"/>
      <c r="K62" s="29" t="str">
        <f>IFERROR(IF(INDEX('[1]公式予選（TT）BGr-結果表・グリッド用（貼付）'!$A:$Z,MATCH($G62,'[1]公式予選（TT）BGr-結果表・グリッド用（貼付）'!$A:$A,0),MATCH("BestLap",'[1]公式予選（TT）BGr-結果表・グリッド用（貼付）'!$1:$1,0))=0,"",INDEX('[1]公式予選（TT）BGr-結果表・グリッド用（貼付）'!$A:$Z,MATCH($G62,'[1]公式予選（TT）BGr-結果表・グリッド用（貼付）'!$A:$A,0),MATCH("BestLap",'[1]公式予選（TT）BGr-結果表・グリッド用（貼付）'!$1:$1,0))),""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BGr-結果表・グリッド用（貼付）'!$A:$Z,MATCH($B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62,'[1]公式予選（TT）BGr-結果表・グリッド用（貼付）'!$A:$A,0),MATCH("クラス",'[1]公式予選（TT）BGr-結果表・グリッド用（貼付）'!$1:$1,0)),""))</f>
        <v/>
      </c>
      <c r="D63" s="33"/>
      <c r="E63" s="35"/>
      <c r="F63" s="32" t="str">
        <f>IF(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62,'[1]公式予選（TT）BGr-結果表・グリッド用（貼付）'!$A:$A,0),MATCH("Model/Engine",'[1]公式予選（TT）BGr-結果表・グリッド用（貼付）'!$1:$1,0)),""))</f>
        <v/>
      </c>
      <c r="G63" s="19"/>
      <c r="H63" s="32" t="str">
        <f>IF(IFERROR(INDEX('[1]公式予選（TT）BGr-結果表・グリッド用（貼付）'!$A:$Z,MATCH($G62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62,'[1]公式予選（TT）BGr-結果表・グリッド用（貼付）'!$A:$A,0),MATCH("クラス",'[1]公式予選（TT）BGr-結果表・グリッド用（貼付）'!$1:$1,0)),""))</f>
        <v/>
      </c>
      <c r="I63" s="33"/>
      <c r="J63" s="35"/>
      <c r="K63" s="32" t="str">
        <f>IFERROR(IF(INDEX('[1]公式予選（TT）BGr-結果表・グリッド用（貼付）'!$A:$Z,MATCH($G62,'[1]公式予選（TT）BGr-結果表・グリッド用（貼付）'!$A:$A,0),MATCH("Model/Engine",'[1]公式予選（TT）BGr-結果表・グリッド用（貼付）'!$1:$1,0))=0,"",INDEX('[1]公式予選（TT）BGr-結果表・グリッド用（貼付）'!$A:$Z,MATCH($G62,'[1]公式予選（TT）BGr-結果表・グリッド用（貼付）'!$A:$A,0),MATCH("Model/Engine",'[1]公式予選（TT）BGr-結果表・グリッド用（貼付）'!$1:$1,0))),"")</f>
        <v/>
      </c>
      <c r="L63" s="45"/>
      <c r="M63" s="2"/>
    </row>
    <row r="64" spans="1:13" ht="9.9499999999999993" customHeight="1" x14ac:dyDescent="0.15">
      <c r="A64" s="2"/>
      <c r="B64" s="19"/>
      <c r="C64" s="40" t="str">
        <f>IF(IFERROR(INDEX('[1]公式予選（TT）BGr-結果表・グリッド用（貼付）'!$A:$Z,MATCH($B62,'[1]公式予選（TT）BGr-結果表・グリッド用（貼付）'!$A:$A,0),MATCH("team",'[1]公式予選（TT）BGr-結果表・グリッド用（貼付）'!$1:$1,0)),"")=0,"",IFERROR(INDEX('[1]公式予選（TT）BGr-結果表・グリッド用（貼付）'!$A:$Z,MATCH($B62,'[1]公式予選（TT）BGr-結果表・グリッド用（貼付）'!$A:$A,0),MATCH("team",'[1]公式予選（TT）BGr-結果表・グリッド用（貼付）'!$1:$1,0)),""))</f>
        <v/>
      </c>
      <c r="D64" s="41"/>
      <c r="E64" s="40"/>
      <c r="F64" s="39"/>
      <c r="G64" s="19"/>
      <c r="H64" s="40" t="str">
        <f>IFERROR(IF(INDEX('[1]公式予選（TT）BGr-結果表・グリッド用（貼付）'!$A:$Z,MATCH($G62,'[1]公式予選（TT）BGr-結果表・グリッド用（貼付）'!$A:$A,0),MATCH("team",'[1]公式予選（TT）BGr-結果表・グリッド用（貼付）'!$1:$1,0))=0,"",INDEX('[1]公式予選（TT）BGr-結果表・グリッド用（貼付）'!$A:$Z,MATCH($G62,'[1]公式予選（TT）BGr-結果表・グリッド用（貼付）'!$A:$A,0),MATCH("team",'[1]公式予選（TT）BGr-結果表・グリッド用（貼付）'!$1:$1,0))),""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31"/>
      <c r="L65" s="32"/>
      <c r="M65" s="2"/>
    </row>
    <row r="66" spans="1:13" ht="15" customHeight="1" x14ac:dyDescent="0.15">
      <c r="A66" s="2"/>
      <c r="B66" s="5" t="str">
        <f>IF(MAX('[1]公式予選（TT）BGr-結果表・グリッド用（貼付）'!A:A)&gt;G62,G62+1,"")</f>
        <v/>
      </c>
      <c r="C66" s="30" t="str">
        <f>IFERROR(INDEX('[1]公式予選（TT）BGr-結果表・グリッド用（貼付）'!$A:$Z,MATCH($B66,'[1]公式予選（TT）BGr-結果表・グリッド用（貼付）'!$A:$A,0),MATCH("No.",'[1]公式予選（TT）BGr-結果表・グリッド用（貼付）'!$1:$1,0)),"")</f>
        <v/>
      </c>
      <c r="D66" s="27" t="str">
        <f>IFERROR(INDEX('[1]公式予選（TT）BGr-結果表・グリッド用（貼付）'!$A:$Z,MATCH($B66,'[1]公式予選（TT）BGr-結果表・グリッド用（貼付）'!$A:$A,0),MATCH("名前",'[1]公式予選（TT）BGr-結果表・グリッド用（貼付）'!$1:$1,0)),"")</f>
        <v/>
      </c>
      <c r="E66" s="27"/>
      <c r="F66" s="29" t="str">
        <f>IF(IFERROR(INDEX('[1]公式予選（TT）BGr-結果表・グリッド用（貼付）'!$A:$Z,MATCH($B66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66,'[1]公式予選（TT）BGr-結果表・グリッド用（貼付）'!$A:$A,0),MATCH("BestLap",'[1]公式予選（TT）BGr-結果表・グリッド用（貼付）'!$1:$1,0)),""))</f>
        <v/>
      </c>
      <c r="G66" s="5" t="str">
        <f>IF(MAX('[1]公式予選（TT）BGr-結果表・グリッド用（貼付）'!$A:$A)&gt;B66,B66+1,"")</f>
        <v/>
      </c>
      <c r="H66" s="30" t="e">
        <f>INDEX('[1]公式予選（TT）BGr-結果表・グリッド用（貼付）'!$A:$Z,MATCH($G66,'[1]公式予選（TT）BGr-結果表・グリッド用（貼付）'!$A:$A,0),MATCH("No.",'[1]公式予選（TT）BGr-結果表・グリッド用（貼付）'!$1:$1,0))</f>
        <v>#N/A</v>
      </c>
      <c r="I66" s="27" t="str">
        <f>IFERROR(INDEX('[1]公式予選（TT）BGr-結果表・グリッド用（貼付）'!$A:$Z,MATCH($G66,'[1]公式予選（TT）BGr-結果表・グリッド用（貼付）'!$A:$A,0),MATCH("名前",'[1]公式予選（TT）BGr-結果表・グリッド用（貼付）'!$1:$1,0)),"")</f>
        <v/>
      </c>
      <c r="J66" s="27"/>
      <c r="K66" s="29" t="str">
        <f>IFERROR(IF(INDEX('[1]公式予選（TT）BGr-結果表・グリッド用（貼付）'!$A:$Z,MATCH($G66,'[1]公式予選（TT）BGr-結果表・グリッド用（貼付）'!$A:$A,0),MATCH("BestLap",'[1]公式予選（TT）BGr-結果表・グリッド用（貼付）'!$1:$1,0))=0,"",INDEX('[1]公式予選（TT）BGr-結果表・グリッド用（貼付）'!$A:$Z,MATCH($G66,'[1]公式予選（TT）BGr-結果表・グリッド用（貼付）'!$A:$A,0),MATCH("BestLap",'[1]公式予選（TT）BGr-結果表・グリッド用（貼付）'!$1:$1,0))),""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BGr-結果表・グリッド用（貼付）'!$A:$Z,MATCH($B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66,'[1]公式予選（TT）BGr-結果表・グリッド用（貼付）'!$A:$A,0),MATCH("クラス",'[1]公式予選（TT）BGr-結果表・グリッド用（貼付）'!$1:$1,0)),""))</f>
        <v/>
      </c>
      <c r="D67" s="33"/>
      <c r="E67" s="35"/>
      <c r="F67" s="32" t="str">
        <f>IF(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66,'[1]公式予選（TT）BGr-結果表・グリッド用（貼付）'!$A:$A,0),MATCH("Model/Engine",'[1]公式予選（TT）BGr-結果表・グリッド用（貼付）'!$1:$1,0)),""))</f>
        <v/>
      </c>
      <c r="G67" s="19"/>
      <c r="H67" s="32" t="str">
        <f>IF(IFERROR(INDEX('[1]公式予選（TT）BGr-結果表・グリッド用（貼付）'!$A:$Z,MATCH($G66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66,'[1]公式予選（TT）BGr-結果表・グリッド用（貼付）'!$A:$A,0),MATCH("クラス",'[1]公式予選（TT）BGr-結果表・グリッド用（貼付）'!$1:$1,0)),""))</f>
        <v/>
      </c>
      <c r="I67" s="33"/>
      <c r="J67" s="35"/>
      <c r="K67" s="32" t="str">
        <f>IFERROR(IF(INDEX('[1]公式予選（TT）BGr-結果表・グリッド用（貼付）'!$A:$Z,MATCH($G66,'[1]公式予選（TT）BGr-結果表・グリッド用（貼付）'!$A:$A,0),MATCH("Model/Engine",'[1]公式予選（TT）BGr-結果表・グリッド用（貼付）'!$1:$1,0))=0,"",INDEX('[1]公式予選（TT）BGr-結果表・グリッド用（貼付）'!$A:$Z,MATCH($G66,'[1]公式予選（TT）BGr-結果表・グリッド用（貼付）'!$A:$A,0),MATCH("Model/Engine",'[1]公式予選（TT）BGr-結果表・グリッド用（貼付）'!$1:$1,0))),"")</f>
        <v/>
      </c>
      <c r="L67" s="45"/>
      <c r="M67" s="2"/>
    </row>
    <row r="68" spans="1:13" ht="9.9499999999999993" customHeight="1" x14ac:dyDescent="0.15">
      <c r="A68" s="2"/>
      <c r="B68" s="19"/>
      <c r="C68" s="40" t="str">
        <f>IF(IFERROR(INDEX('[1]公式予選（TT）BGr-結果表・グリッド用（貼付）'!$A:$Z,MATCH($B66,'[1]公式予選（TT）BGr-結果表・グリッド用（貼付）'!$A:$A,0),MATCH("team",'[1]公式予選（TT）BGr-結果表・グリッド用（貼付）'!$1:$1,0)),"")=0,"",IFERROR(INDEX('[1]公式予選（TT）BGr-結果表・グリッド用（貼付）'!$A:$Z,MATCH($B66,'[1]公式予選（TT）BGr-結果表・グリッド用（貼付）'!$A:$A,0),MATCH("team",'[1]公式予選（TT）BGr-結果表・グリッド用（貼付）'!$1:$1,0)),""))</f>
        <v/>
      </c>
      <c r="D68" s="41"/>
      <c r="E68" s="40"/>
      <c r="F68" s="39"/>
      <c r="G68" s="19"/>
      <c r="H68" s="40" t="str">
        <f>IFERROR(IF(INDEX('[1]公式予選（TT）BGr-結果表・グリッド用（貼付）'!$A:$Z,MATCH($G66,'[1]公式予選（TT）BGr-結果表・グリッド用（貼付）'!$A:$A,0),MATCH("team",'[1]公式予選（TT）BGr-結果表・グリッド用（貼付）'!$1:$1,0))=0,"",INDEX('[1]公式予選（TT）BGr-結果表・グリッド用（貼付）'!$A:$Z,MATCH($G66,'[1]公式予選（TT）BGr-結果表・グリッド用（貼付）'!$A:$A,0),MATCH("team",'[1]公式予選（TT）BGr-結果表・グリッド用（貼付）'!$1:$1,0))),""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31"/>
      <c r="L69" s="32"/>
      <c r="M69" s="2"/>
    </row>
    <row r="70" spans="1:13" ht="15" customHeight="1" x14ac:dyDescent="0.15">
      <c r="A70" s="2"/>
      <c r="B70" s="5" t="str">
        <f>IF(MAX('[1]公式予選（TT）BGr-結果表・グリッド用（貼付）'!A:A)&gt;G66,G66+1,"")</f>
        <v/>
      </c>
      <c r="C70" s="30" t="str">
        <f>IFERROR(INDEX('[1]公式予選（TT）BGr-結果表・グリッド用（貼付）'!$A:$Z,MATCH($B70,'[1]公式予選（TT）BGr-結果表・グリッド用（貼付）'!$A:$A,0),MATCH("No.",'[1]公式予選（TT）BGr-結果表・グリッド用（貼付）'!$1:$1,0)),"")</f>
        <v/>
      </c>
      <c r="D70" s="27" t="str">
        <f>IFERROR(INDEX('[1]公式予選（TT）BGr-結果表・グリッド用（貼付）'!$A:$Z,MATCH($B70,'[1]公式予選（TT）BGr-結果表・グリッド用（貼付）'!$A:$A,0),MATCH("名前",'[1]公式予選（TT）BGr-結果表・グリッド用（貼付）'!$1:$1,0)),"")</f>
        <v/>
      </c>
      <c r="E70" s="27"/>
      <c r="F70" s="29" t="str">
        <f>IF(IFERROR(INDEX('[1]公式予選（TT）BGr-結果表・グリッド用（貼付）'!$A:$Z,MATCH($B70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70,'[1]公式予選（TT）BGr-結果表・グリッド用（貼付）'!$A:$A,0),MATCH("BestLap",'[1]公式予選（TT）BGr-結果表・グリッド用（貼付）'!$1:$1,0)),""))</f>
        <v/>
      </c>
      <c r="G70" s="5" t="str">
        <f>IF(MAX('[1]公式予選（TT）BGr-結果表・グリッド用（貼付）'!$A:$A)&gt;B70,B70+1,"")</f>
        <v/>
      </c>
      <c r="H70" s="30" t="e">
        <f>INDEX('[1]公式予選（TT）BGr-結果表・グリッド用（貼付）'!$A:$Z,MATCH($G70,'[1]公式予選（TT）BGr-結果表・グリッド用（貼付）'!$A:$A,0),MATCH("No.",'[1]公式予選（TT）BGr-結果表・グリッド用（貼付）'!$1:$1,0))</f>
        <v>#N/A</v>
      </c>
      <c r="I70" s="27" t="str">
        <f>IFERROR(INDEX('[1]公式予選（TT）BGr-結果表・グリッド用（貼付）'!$A:$Z,MATCH($G70,'[1]公式予選（TT）BGr-結果表・グリッド用（貼付）'!$A:$A,0),MATCH("名前",'[1]公式予選（TT）BGr-結果表・グリッド用（貼付）'!$1:$1,0)),"")</f>
        <v/>
      </c>
      <c r="J70" s="27"/>
      <c r="K70" s="29" t="str">
        <f>IFERROR(IF(INDEX('[1]公式予選（TT）BGr-結果表・グリッド用（貼付）'!$A:$Z,MATCH($G70,'[1]公式予選（TT）BGr-結果表・グリッド用（貼付）'!$A:$A,0),MATCH("BestLap",'[1]公式予選（TT）BGr-結果表・グリッド用（貼付）'!$1:$1,0))=0,"",INDEX('[1]公式予選（TT）BGr-結果表・グリッド用（貼付）'!$A:$Z,MATCH($G70,'[1]公式予選（TT）BGr-結果表・グリッド用（貼付）'!$A:$A,0),MATCH("BestLap",'[1]公式予選（TT）BGr-結果表・グリッド用（貼付）'!$1:$1,0))),""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BGr-結果表・グリッド用（貼付）'!$A:$Z,MATCH($B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70,'[1]公式予選（TT）BGr-結果表・グリッド用（貼付）'!$A:$A,0),MATCH("クラス",'[1]公式予選（TT）BGr-結果表・グリッド用（貼付）'!$1:$1,0)),""))</f>
        <v/>
      </c>
      <c r="D71" s="33"/>
      <c r="E71" s="35"/>
      <c r="F71" s="32" t="str">
        <f>IF(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70,'[1]公式予選（TT）BGr-結果表・グリッド用（貼付）'!$A:$A,0),MATCH("Model/Engine",'[1]公式予選（TT）BGr-結果表・グリッド用（貼付）'!$1:$1,0)),""))</f>
        <v/>
      </c>
      <c r="G71" s="19"/>
      <c r="H71" s="32" t="str">
        <f>IF(IFERROR(INDEX('[1]公式予選（TT）BGr-結果表・グリッド用（貼付）'!$A:$Z,MATCH($G70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70,'[1]公式予選（TT）BGr-結果表・グリッド用（貼付）'!$A:$A,0),MATCH("クラス",'[1]公式予選（TT）BGr-結果表・グリッド用（貼付）'!$1:$1,0)),""))</f>
        <v/>
      </c>
      <c r="I71" s="33"/>
      <c r="J71" s="35"/>
      <c r="K71" s="32" t="str">
        <f>IFERROR(IF(INDEX('[1]公式予選（TT）BGr-結果表・グリッド用（貼付）'!$A:$Z,MATCH($G70,'[1]公式予選（TT）BGr-結果表・グリッド用（貼付）'!$A:$A,0),MATCH("Model/Engine",'[1]公式予選（TT）BGr-結果表・グリッド用（貼付）'!$1:$1,0))=0,"",INDEX('[1]公式予選（TT）BGr-結果表・グリッド用（貼付）'!$A:$Z,MATCH($G70,'[1]公式予選（TT）BGr-結果表・グリッド用（貼付）'!$A:$A,0),MATCH("Model/Engine",'[1]公式予選（TT）BGr-結果表・グリッド用（貼付）'!$1:$1,0))),"")</f>
        <v/>
      </c>
      <c r="L71" s="45"/>
      <c r="M71" s="2"/>
    </row>
    <row r="72" spans="1:13" ht="9.9499999999999993" customHeight="1" x14ac:dyDescent="0.15">
      <c r="A72" s="2"/>
      <c r="B72" s="19"/>
      <c r="C72" s="40" t="str">
        <f>IF(IFERROR(INDEX('[1]公式予選（TT）BGr-結果表・グリッド用（貼付）'!$A:$Z,MATCH($B70,'[1]公式予選（TT）BGr-結果表・グリッド用（貼付）'!$A:$A,0),MATCH("team",'[1]公式予選（TT）BGr-結果表・グリッド用（貼付）'!$1:$1,0)),"")=0,"",IFERROR(INDEX('[1]公式予選（TT）BGr-結果表・グリッド用（貼付）'!$A:$Z,MATCH($B70,'[1]公式予選（TT）BGr-結果表・グリッド用（貼付）'!$A:$A,0),MATCH("team",'[1]公式予選（TT）BGr-結果表・グリッド用（貼付）'!$1:$1,0)),""))</f>
        <v/>
      </c>
      <c r="D72" s="41"/>
      <c r="E72" s="40"/>
      <c r="F72" s="39"/>
      <c r="G72" s="19"/>
      <c r="H72" s="40" t="str">
        <f>IFERROR(IF(INDEX('[1]公式予選（TT）BGr-結果表・グリッド用（貼付）'!$A:$Z,MATCH($G70,'[1]公式予選（TT）BGr-結果表・グリッド用（貼付）'!$A:$A,0),MATCH("team",'[1]公式予選（TT）BGr-結果表・グリッド用（貼付）'!$1:$1,0))=0,"",INDEX('[1]公式予選（TT）BGr-結果表・グリッド用（貼付）'!$A:$Z,MATCH($G70,'[1]公式予選（TT）BGr-結果表・グリッド用（貼付）'!$A:$A,0),MATCH("team",'[1]公式予選（TT）BGr-結果表・グリッド用（貼付）'!$1:$1,0))),""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31"/>
      <c r="L73" s="32"/>
      <c r="M73" s="2"/>
    </row>
    <row r="74" spans="1:13" ht="15" customHeight="1" x14ac:dyDescent="0.15">
      <c r="A74" s="2"/>
      <c r="B74" s="5" t="str">
        <f>IF(MAX('[1]公式予選（TT）BGr-結果表・グリッド用（貼付）'!A:A)&gt;G70,G70+1,"")</f>
        <v/>
      </c>
      <c r="C74" s="30" t="str">
        <f>IFERROR(INDEX('[1]公式予選（TT）BGr-結果表・グリッド用（貼付）'!$A:$Z,MATCH($B74,'[1]公式予選（TT）BGr-結果表・グリッド用（貼付）'!$A:$A,0),MATCH("No.",'[1]公式予選（TT）BGr-結果表・グリッド用（貼付）'!$1:$1,0)),"")</f>
        <v/>
      </c>
      <c r="D74" s="27" t="str">
        <f>IFERROR(INDEX('[1]公式予選（TT）BGr-結果表・グリッド用（貼付）'!$A:$Z,MATCH($B74,'[1]公式予選（TT）BGr-結果表・グリッド用（貼付）'!$A:$A,0),MATCH("名前",'[1]公式予選（TT）BGr-結果表・グリッド用（貼付）'!$1:$1,0)),"")</f>
        <v/>
      </c>
      <c r="E74" s="27"/>
      <c r="F74" s="29" t="str">
        <f>IF(IFERROR(INDEX('[1]公式予選（TT）BGr-結果表・グリッド用（貼付）'!$A:$Z,MATCH($B74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74,'[1]公式予選（TT）BGr-結果表・グリッド用（貼付）'!$A:$A,0),MATCH("BestLap",'[1]公式予選（TT）BGr-結果表・グリッド用（貼付）'!$1:$1,0)),""))</f>
        <v/>
      </c>
      <c r="G74" s="5" t="str">
        <f>IF(MAX('[1]公式予選（TT）BGr-結果表・グリッド用（貼付）'!$A:$A)&gt;B74,B74+1,"")</f>
        <v/>
      </c>
      <c r="H74" s="30" t="e">
        <f>INDEX('[1]公式予選（TT）BGr-結果表・グリッド用（貼付）'!$A:$Z,MATCH($G74,'[1]公式予選（TT）BGr-結果表・グリッド用（貼付）'!$A:$A,0),MATCH("No.",'[1]公式予選（TT）BGr-結果表・グリッド用（貼付）'!$1:$1,0))</f>
        <v>#N/A</v>
      </c>
      <c r="I74" s="27" t="str">
        <f>IFERROR(INDEX('[1]公式予選（TT）BGr-結果表・グリッド用（貼付）'!$A:$Z,MATCH($G74,'[1]公式予選（TT）BGr-結果表・グリッド用（貼付）'!$A:$A,0),MATCH("名前",'[1]公式予選（TT）BGr-結果表・グリッド用（貼付）'!$1:$1,0)),"")</f>
        <v/>
      </c>
      <c r="J74" s="27"/>
      <c r="K74" s="29" t="str">
        <f>IFERROR(IF(INDEX('[1]公式予選（TT）BGr-結果表・グリッド用（貼付）'!$A:$Z,MATCH($G74,'[1]公式予選（TT）BGr-結果表・グリッド用（貼付）'!$A:$A,0),MATCH("BestLap",'[1]公式予選（TT）BGr-結果表・グリッド用（貼付）'!$1:$1,0))=0,"",INDEX('[1]公式予選（TT）BGr-結果表・グリッド用（貼付）'!$A:$Z,MATCH($G74,'[1]公式予選（TT）BGr-結果表・グリッド用（貼付）'!$A:$A,0),MATCH("BestLap",'[1]公式予選（TT）BGr-結果表・グリッド用（貼付）'!$1:$1,0))),""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BGr-結果表・グリッド用（貼付）'!$A:$Z,MATCH($B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74,'[1]公式予選（TT）BGr-結果表・グリッド用（貼付）'!$A:$A,0),MATCH("クラス",'[1]公式予選（TT）BGr-結果表・グリッド用（貼付）'!$1:$1,0)),""))</f>
        <v/>
      </c>
      <c r="D75" s="33"/>
      <c r="E75" s="35"/>
      <c r="F75" s="32" t="str">
        <f>IF(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74,'[1]公式予選（TT）BGr-結果表・グリッド用（貼付）'!$A:$A,0),MATCH("Model/Engine",'[1]公式予選（TT）BGr-結果表・グリッド用（貼付）'!$1:$1,0)),""))</f>
        <v/>
      </c>
      <c r="G75" s="19"/>
      <c r="H75" s="32" t="str">
        <f>IF(IFERROR(INDEX('[1]公式予選（TT）BGr-結果表・グリッド用（貼付）'!$A:$Z,MATCH($G74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74,'[1]公式予選（TT）BGr-結果表・グリッド用（貼付）'!$A:$A,0),MATCH("クラス",'[1]公式予選（TT）BGr-結果表・グリッド用（貼付）'!$1:$1,0)),""))</f>
        <v/>
      </c>
      <c r="I75" s="33"/>
      <c r="J75" s="35"/>
      <c r="K75" s="32" t="str">
        <f>IFERROR(IF(INDEX('[1]公式予選（TT）BGr-結果表・グリッド用（貼付）'!$A:$Z,MATCH($G74,'[1]公式予選（TT）BGr-結果表・グリッド用（貼付）'!$A:$A,0),MATCH("Model/Engine",'[1]公式予選（TT）BGr-結果表・グリッド用（貼付）'!$1:$1,0))=0,"",INDEX('[1]公式予選（TT）BGr-結果表・グリッド用（貼付）'!$A:$Z,MATCH($G74,'[1]公式予選（TT）BGr-結果表・グリッド用（貼付）'!$A:$A,0),MATCH("Model/Engine",'[1]公式予選（TT）BGr-結果表・グリッド用（貼付）'!$1:$1,0))),"")</f>
        <v/>
      </c>
      <c r="L75" s="45"/>
      <c r="M75" s="2"/>
    </row>
    <row r="76" spans="1:13" ht="9.9499999999999993" customHeight="1" x14ac:dyDescent="0.15">
      <c r="A76" s="2"/>
      <c r="B76" s="19"/>
      <c r="C76" s="40" t="str">
        <f>IF(IFERROR(INDEX('[1]公式予選（TT）BGr-結果表・グリッド用（貼付）'!$A:$Z,MATCH($B74,'[1]公式予選（TT）BGr-結果表・グリッド用（貼付）'!$A:$A,0),MATCH("team",'[1]公式予選（TT）BGr-結果表・グリッド用（貼付）'!$1:$1,0)),"")=0,"",IFERROR(INDEX('[1]公式予選（TT）BGr-結果表・グリッド用（貼付）'!$A:$Z,MATCH($B74,'[1]公式予選（TT）BGr-結果表・グリッド用（貼付）'!$A:$A,0),MATCH("team",'[1]公式予選（TT）BGr-結果表・グリッド用（貼付）'!$1:$1,0)),""))</f>
        <v/>
      </c>
      <c r="D76" s="41"/>
      <c r="E76" s="40"/>
      <c r="F76" s="39"/>
      <c r="G76" s="19"/>
      <c r="H76" s="40" t="str">
        <f>IFERROR(IF(INDEX('[1]公式予選（TT）BGr-結果表・グリッド用（貼付）'!$A:$Z,MATCH($G74,'[1]公式予選（TT）BGr-結果表・グリッド用（貼付）'!$A:$A,0),MATCH("team",'[1]公式予選（TT）BGr-結果表・グリッド用（貼付）'!$1:$1,0))=0,"",INDEX('[1]公式予選（TT）BGr-結果表・グリッド用（貼付）'!$A:$Z,MATCH($G74,'[1]公式予選（TT）BGr-結果表・グリッド用（貼付）'!$A:$A,0),MATCH("team",'[1]公式予選（TT）BGr-結果表・グリッド用（貼付）'!$1:$1,0))),""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31"/>
      <c r="L77" s="32"/>
      <c r="M77" s="2"/>
    </row>
    <row r="78" spans="1:13" ht="15" customHeight="1" x14ac:dyDescent="0.15">
      <c r="A78" s="2"/>
      <c r="B78" s="5" t="str">
        <f>IF(MAX('[1]公式予選（TT）BGr-結果表・グリッド用（貼付）'!A:A)&gt;G74,G74+1,"")</f>
        <v/>
      </c>
      <c r="C78" s="30" t="str">
        <f>IFERROR(INDEX('[1]公式予選（TT）BGr-結果表・グリッド用（貼付）'!$A:$Z,MATCH($B78,'[1]公式予選（TT）BGr-結果表・グリッド用（貼付）'!$A:$A,0),MATCH("No.",'[1]公式予選（TT）BGr-結果表・グリッド用（貼付）'!$1:$1,0)),"")</f>
        <v/>
      </c>
      <c r="D78" s="27" t="str">
        <f>IFERROR(INDEX('[1]公式予選（TT）BGr-結果表・グリッド用（貼付）'!$A:$Z,MATCH($B78,'[1]公式予選（TT）BGr-結果表・グリッド用（貼付）'!$A:$A,0),MATCH("名前",'[1]公式予選（TT）BGr-結果表・グリッド用（貼付）'!$1:$1,0)),"")</f>
        <v/>
      </c>
      <c r="E78" s="27"/>
      <c r="F78" s="29" t="str">
        <f>IF(IFERROR(INDEX('[1]公式予選（TT）BGr-結果表・グリッド用（貼付）'!$A:$Z,MATCH($B78,'[1]公式予選（TT）BGr-結果表・グリッド用（貼付）'!$A:$A,0),MATCH("BestLap",'[1]公式予選（TT）BGr-結果表・グリッド用（貼付）'!$1:$1,0)),"")=0,"",IFERROR(INDEX('[1]公式予選（TT）BGr-結果表・グリッド用（貼付）'!$A:$Z,MATCH($B78,'[1]公式予選（TT）BGr-結果表・グリッド用（貼付）'!$A:$A,0),MATCH("BestLap",'[1]公式予選（TT）BGr-結果表・グリッド用（貼付）'!$1:$1,0)),""))</f>
        <v/>
      </c>
      <c r="G78" s="5" t="str">
        <f>IF(MAX('[1]公式予選（TT）BGr-結果表・グリッド用（貼付）'!$A:$A)&gt;B78,B78+1,"")</f>
        <v/>
      </c>
      <c r="H78" s="30" t="e">
        <f>INDEX('[1]公式予選（TT）BGr-結果表・グリッド用（貼付）'!$A:$Z,MATCH($G78,'[1]公式予選（TT）BGr-結果表・グリッド用（貼付）'!$A:$A,0),MATCH("No.",'[1]公式予選（TT）BGr-結果表・グリッド用（貼付）'!$1:$1,0))</f>
        <v>#N/A</v>
      </c>
      <c r="I78" s="27" t="str">
        <f>IFERROR(INDEX('[1]公式予選（TT）BGr-結果表・グリッド用（貼付）'!$A:$Z,MATCH($G78,'[1]公式予選（TT）BGr-結果表・グリッド用（貼付）'!$A:$A,0),MATCH("名前",'[1]公式予選（TT）BGr-結果表・グリッド用（貼付）'!$1:$1,0)),"")</f>
        <v/>
      </c>
      <c r="J78" s="27"/>
      <c r="K78" s="29" t="str">
        <f>IFERROR(IF(INDEX('[1]公式予選（TT）BGr-結果表・グリッド用（貼付）'!$A:$Z,MATCH($G78,'[1]公式予選（TT）BGr-結果表・グリッド用（貼付）'!$A:$A,0),MATCH("BestLap",'[1]公式予選（TT）BGr-結果表・グリッド用（貼付）'!$1:$1,0))=0,"",INDEX('[1]公式予選（TT）BGr-結果表・グリッド用（貼付）'!$A:$Z,MATCH($G78,'[1]公式予選（TT）BGr-結果表・グリッド用（貼付）'!$A:$A,0),MATCH("BestLap",'[1]公式予選（TT）BGr-結果表・グリッド用（貼付）'!$1:$1,0))),""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BGr-結果表・グリッド用（貼付）'!$A:$Z,MATCH($B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B78,'[1]公式予選（TT）BGr-結果表・グリッド用（貼付）'!$A:$A,0),MATCH("クラス",'[1]公式予選（TT）BGr-結果表・グリッド用（貼付）'!$1:$1,0)),""))</f>
        <v/>
      </c>
      <c r="D79" s="33"/>
      <c r="E79" s="35"/>
      <c r="F79" s="32" t="str">
        <f>IF(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=0,"",IFERROR(INDEX('[1]公式予選（TT）BGr-結果表・グリッド用（貼付）'!$A:$Z,MATCH($B78,'[1]公式予選（TT）BGr-結果表・グリッド用（貼付）'!$A:$A,0),MATCH("Model/Engine",'[1]公式予選（TT）BGr-結果表・グリッド用（貼付）'!$1:$1,0)),""))</f>
        <v/>
      </c>
      <c r="G79" s="19"/>
      <c r="H79" s="32" t="str">
        <f>IF(IFERROR(INDEX('[1]公式予選（TT）BGr-結果表・グリッド用（貼付）'!$A:$Z,MATCH($G78,'[1]公式予選（TT）BGr-結果表・グリッド用（貼付）'!$A:$A,0),MATCH("クラス",'[1]公式予選（TT）BGr-結果表・グリッド用（貼付）'!$1:$1,0)),"")=0,"",IFERROR(INDEX('[1]公式予選（TT）BGr-結果表・グリッド用（貼付）'!$A:$Z,MATCH($G78,'[1]公式予選（TT）BGr-結果表・グリッド用（貼付）'!$A:$A,0),MATCH("クラス",'[1]公式予選（TT）BGr-結果表・グリッド用（貼付）'!$1:$1,0)),""))</f>
        <v/>
      </c>
      <c r="I79" s="33"/>
      <c r="J79" s="35"/>
      <c r="K79" s="32" t="str">
        <f>IFERROR(IF(INDEX('[1]公式予選（TT）BGr-結果表・グリッド用（貼付）'!$A:$Z,MATCH($G78,'[1]公式予選（TT）BGr-結果表・グリッド用（貼付）'!$A:$A,0),MATCH("Model/Engine",'[1]公式予選（TT）BGr-結果表・グリッド用（貼付）'!$1:$1,0))=0,"",INDEX('[1]公式予選（TT）BGr-結果表・グリッド用（貼付）'!$A:$Z,MATCH($G78,'[1]公式予選（TT）BGr-結果表・グリッド用（貼付）'!$A:$A,0),MATCH("Model/Engine",'[1]公式予選（TT）BGr-結果表・グリッド用（貼付）'!$1:$1,0))),"")</f>
        <v/>
      </c>
      <c r="L79" s="45"/>
      <c r="M79" s="2"/>
    </row>
    <row r="80" spans="1:13" ht="9.9499999999999993" customHeight="1" x14ac:dyDescent="0.15">
      <c r="A80" s="2"/>
      <c r="B80" s="19"/>
      <c r="C80" s="40" t="str">
        <f>IF(IFERROR(INDEX('[1]公式予選（TT）BGr-結果表・グリッド用（貼付）'!$A:$Z,MATCH($B78,'[1]公式予選（TT）BGr-結果表・グリッド用（貼付）'!$A:$A,0),MATCH("team",'[1]公式予選（TT）BGr-結果表・グリッド用（貼付）'!$1:$1,0)),"")=0,"",IFERROR(INDEX('[1]公式予選（TT）BGr-結果表・グリッド用（貼付）'!$A:$Z,MATCH($B78,'[1]公式予選（TT）BGr-結果表・グリッド用（貼付）'!$A:$A,0),MATCH("team",'[1]公式予選（TT）BGr-結果表・グリッド用（貼付）'!$1:$1,0)),""))</f>
        <v/>
      </c>
      <c r="D80" s="41"/>
      <c r="E80" s="40"/>
      <c r="F80" s="39"/>
      <c r="G80" s="19"/>
      <c r="H80" s="40" t="str">
        <f>IFERROR(IF(INDEX('[1]公式予選（TT）BGr-結果表・グリッド用（貼付）'!$A:$Z,MATCH($G78,'[1]公式予選（TT）BGr-結果表・グリッド用（貼付）'!$A:$A,0),MATCH("team",'[1]公式予選（TT）BGr-結果表・グリッド用（貼付）'!$1:$1,0))=0,"",INDEX('[1]公式予選（TT）BGr-結果表・グリッド用（貼付）'!$A:$Z,MATCH($G78,'[1]公式予選（TT）BGr-結果表・グリッド用（貼付）'!$A:$A,0),MATCH("team",'[1]公式予選（TT）BGr-結果表・グリッド用（貼付）'!$1:$1,0))),""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1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予選ヒート２Gr-グリッド表</vt:lpstr>
      <vt:lpstr>'予選ヒート２Gr-グリッド表'!Print_Area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2022-07-17T01:22:15Z</dcterms:created>
  <dcterms:modified xsi:type="dcterms:W3CDTF">2022-07-17T01:23:27Z</dcterms:modified>
</cp:coreProperties>
</file>