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結果表　エクセル\"/>
    </mc:Choice>
  </mc:AlternateContent>
  <bookViews>
    <workbookView xWindow="0" yWindow="0" windowWidth="24000" windowHeight="8670"/>
  </bookViews>
  <sheets>
    <sheet name="予選ヒート１Gr-グリッド表" sheetId="1" r:id="rId1"/>
  </sheets>
  <externalReferences>
    <externalReference r:id="rId2"/>
    <externalReference r:id="rId3"/>
  </externalReferences>
  <definedNames>
    <definedName name="_xlnm.Print_Area" localSheetId="0">'予選ヒート１Gr-グリッド表'!$A$1:$L$97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88" i="1" l="1"/>
  <c r="B18" i="1"/>
  <c r="F18" i="1" s="1"/>
  <c r="H16" i="1"/>
  <c r="C16" i="1"/>
  <c r="K15" i="1"/>
  <c r="H15" i="1"/>
  <c r="F15" i="1"/>
  <c r="C15" i="1"/>
  <c r="K14" i="1"/>
  <c r="I14" i="1"/>
  <c r="H14" i="1"/>
  <c r="F14" i="1"/>
  <c r="D14" i="1"/>
  <c r="C14" i="1"/>
  <c r="A9" i="1"/>
  <c r="A7" i="1"/>
  <c r="J6" i="1"/>
  <c r="C20" i="1" l="1"/>
  <c r="C18" i="1"/>
  <c r="F19" i="1"/>
  <c r="G18" i="1"/>
  <c r="C19" i="1"/>
  <c r="D18" i="1"/>
  <c r="K19" i="1" l="1"/>
  <c r="K18" i="1"/>
  <c r="B22" i="1"/>
  <c r="H19" i="1"/>
  <c r="I18" i="1"/>
  <c r="H20" i="1"/>
  <c r="H18" i="1"/>
  <c r="F23" i="1" l="1"/>
  <c r="C22" i="1"/>
  <c r="D22" i="1"/>
  <c r="C24" i="1"/>
  <c r="C23" i="1"/>
  <c r="G22" i="1"/>
  <c r="F22" i="1"/>
  <c r="H24" i="1" l="1"/>
  <c r="H22" i="1"/>
  <c r="H23" i="1"/>
  <c r="I22" i="1"/>
  <c r="K23" i="1"/>
  <c r="K22" i="1"/>
  <c r="B26" i="1"/>
  <c r="F26" i="1" l="1"/>
  <c r="G26" i="1"/>
  <c r="D26" i="1"/>
  <c r="C27" i="1"/>
  <c r="F27" i="1"/>
  <c r="C26" i="1"/>
  <c r="C28" i="1"/>
  <c r="K27" i="1" l="1"/>
  <c r="K26" i="1"/>
  <c r="B30" i="1"/>
  <c r="H27" i="1"/>
  <c r="I26" i="1"/>
  <c r="H28" i="1"/>
  <c r="H26" i="1"/>
  <c r="F31" i="1" l="1"/>
  <c r="C30" i="1"/>
  <c r="C32" i="1"/>
  <c r="C31" i="1"/>
  <c r="G30" i="1"/>
  <c r="D30" i="1"/>
  <c r="F30" i="1"/>
  <c r="H32" i="1" l="1"/>
  <c r="H30" i="1"/>
  <c r="I30" i="1"/>
  <c r="B34" i="1"/>
  <c r="K31" i="1"/>
  <c r="K30" i="1"/>
  <c r="H31" i="1"/>
  <c r="F34" i="1" l="1"/>
  <c r="C36" i="1"/>
  <c r="G34" i="1"/>
  <c r="D34" i="1"/>
  <c r="F35" i="1"/>
  <c r="C34" i="1"/>
  <c r="C35" i="1"/>
  <c r="K35" i="1" l="1"/>
  <c r="K34" i="1"/>
  <c r="B38" i="1"/>
  <c r="H35" i="1"/>
  <c r="I34" i="1"/>
  <c r="H36" i="1"/>
  <c r="H34" i="1"/>
  <c r="F39" i="1" l="1"/>
  <c r="C38" i="1"/>
  <c r="C40" i="1"/>
  <c r="C39" i="1"/>
  <c r="G38" i="1"/>
  <c r="F38" i="1"/>
  <c r="D38" i="1"/>
  <c r="H40" i="1" l="1"/>
  <c r="H38" i="1"/>
  <c r="I38" i="1"/>
  <c r="B42" i="1"/>
  <c r="K39" i="1"/>
  <c r="K38" i="1"/>
  <c r="H39" i="1"/>
  <c r="F42" i="1" l="1"/>
  <c r="G42" i="1"/>
  <c r="D42" i="1"/>
  <c r="C44" i="1"/>
  <c r="F43" i="1"/>
  <c r="C42" i="1"/>
  <c r="C43" i="1"/>
  <c r="K43" i="1" l="1"/>
  <c r="K42" i="1"/>
  <c r="B46" i="1"/>
  <c r="H43" i="1"/>
  <c r="I42" i="1"/>
  <c r="H44" i="1"/>
  <c r="H42" i="1"/>
  <c r="F47" i="1" l="1"/>
  <c r="C46" i="1"/>
  <c r="D46" i="1"/>
  <c r="C48" i="1"/>
  <c r="C47" i="1"/>
  <c r="G46" i="1"/>
  <c r="F46" i="1"/>
  <c r="H48" i="1" l="1"/>
  <c r="H46" i="1"/>
  <c r="B50" i="1"/>
  <c r="H47" i="1"/>
  <c r="K47" i="1"/>
  <c r="K46" i="1"/>
  <c r="I46" i="1"/>
  <c r="F50" i="1" l="1"/>
  <c r="C52" i="1"/>
  <c r="D50" i="1"/>
  <c r="C51" i="1"/>
  <c r="F51" i="1"/>
  <c r="C50" i="1"/>
  <c r="G50" i="1"/>
  <c r="K51" i="1" l="1"/>
  <c r="K50" i="1"/>
  <c r="B54" i="1"/>
  <c r="H51" i="1"/>
  <c r="I50" i="1"/>
  <c r="H52" i="1"/>
  <c r="H50" i="1"/>
  <c r="F55" i="1" l="1"/>
  <c r="C54" i="1"/>
  <c r="C56" i="1"/>
  <c r="C55" i="1"/>
  <c r="G54" i="1"/>
  <c r="F54" i="1"/>
  <c r="D54" i="1"/>
  <c r="H56" i="1" l="1"/>
  <c r="H54" i="1"/>
  <c r="H55" i="1"/>
  <c r="I54" i="1"/>
  <c r="K55" i="1"/>
  <c r="K54" i="1"/>
  <c r="B58" i="1"/>
  <c r="F58" i="1" l="1"/>
  <c r="C60" i="1"/>
  <c r="D58" i="1"/>
  <c r="G58" i="1"/>
  <c r="F59" i="1"/>
  <c r="C58" i="1"/>
  <c r="C59" i="1"/>
  <c r="K59" i="1" l="1"/>
  <c r="K58" i="1"/>
  <c r="B62" i="1"/>
  <c r="H59" i="1"/>
  <c r="I58" i="1"/>
  <c r="H60" i="1"/>
  <c r="H58" i="1"/>
  <c r="F63" i="1" l="1"/>
  <c r="C62" i="1"/>
  <c r="C64" i="1"/>
  <c r="C63" i="1"/>
  <c r="G62" i="1"/>
  <c r="D62" i="1"/>
  <c r="F62" i="1"/>
  <c r="H64" i="1" l="1"/>
  <c r="H62" i="1"/>
  <c r="H63" i="1"/>
  <c r="B66" i="1"/>
  <c r="K63" i="1"/>
  <c r="K62" i="1"/>
  <c r="I62" i="1"/>
  <c r="F66" i="1" l="1"/>
  <c r="G66" i="1"/>
  <c r="D66" i="1"/>
  <c r="C68" i="1"/>
  <c r="F67" i="1"/>
  <c r="C66" i="1"/>
  <c r="C67" i="1"/>
  <c r="K67" i="1" l="1"/>
  <c r="K66" i="1"/>
  <c r="B70" i="1"/>
  <c r="H67" i="1"/>
  <c r="I66" i="1"/>
  <c r="H68" i="1"/>
  <c r="H66" i="1"/>
  <c r="F71" i="1" l="1"/>
  <c r="C70" i="1"/>
  <c r="D70" i="1"/>
  <c r="C72" i="1"/>
  <c r="C71" i="1"/>
  <c r="G70" i="1"/>
  <c r="F70" i="1"/>
  <c r="H72" i="1" l="1"/>
  <c r="H70" i="1"/>
  <c r="B74" i="1"/>
  <c r="H71" i="1"/>
  <c r="I70" i="1"/>
  <c r="K71" i="1"/>
  <c r="K70" i="1"/>
  <c r="F74" i="1" l="1"/>
  <c r="C76" i="1"/>
  <c r="C75" i="1"/>
  <c r="D74" i="1"/>
  <c r="G74" i="1"/>
  <c r="F75" i="1"/>
  <c r="C74" i="1"/>
  <c r="K75" i="1" l="1"/>
  <c r="K74" i="1"/>
  <c r="B78" i="1"/>
  <c r="H75" i="1"/>
  <c r="I74" i="1"/>
  <c r="H76" i="1"/>
  <c r="H74" i="1"/>
  <c r="F79" i="1" l="1"/>
  <c r="C78" i="1"/>
  <c r="D78" i="1"/>
  <c r="C80" i="1"/>
  <c r="C79" i="1"/>
  <c r="G78" i="1"/>
  <c r="F78" i="1"/>
  <c r="H80" i="1" l="1"/>
  <c r="H78" i="1"/>
  <c r="H79" i="1"/>
  <c r="I78" i="1"/>
  <c r="K79" i="1"/>
  <c r="K78" i="1"/>
</calcChain>
</file>

<file path=xl/sharedStrings.xml><?xml version="1.0" encoding="utf-8"?>
<sst xmlns="http://schemas.openxmlformats.org/spreadsheetml/2006/main" count="4" uniqueCount="4">
  <si>
    <t>:</t>
    <phoneticPr fontId="2"/>
  </si>
  <si>
    <t>国際南コース 1.264Km</t>
  </si>
  <si>
    <t>１ Ｇｒ.予選ヒート グリッド表</t>
    <rPh sb="15" eb="16">
      <t>ヒョウ</t>
    </rPh>
    <phoneticPr fontId="2"/>
  </si>
  <si>
    <t>PP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</si>
</sst>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yyyy\-mm\-dd"/>
    <numFmt numFmtId="177" formatCode="[&lt;1]m\'ss.000;##0.000"/>
  </numFmts>
  <fonts count="20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6"/>
      <name val="MS UI Gothic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</font>
    <font>
      <sz val="9"/>
      <color indexed="8"/>
      <name val="Microsoft Sans Serif"/>
      <family val="2"/>
    </font>
    <font>
      <b/>
      <sz val="9"/>
      <color indexed="8"/>
      <name val="Microsoft Sans Serif"/>
      <family val="2"/>
    </font>
    <font>
      <sz val="6.75"/>
      <color indexed="8"/>
      <name val="Microsoft Sans Serif"/>
      <family val="2"/>
    </font>
    <font>
      <b/>
      <sz val="9.75"/>
      <color indexed="8"/>
      <name val="Microsoft Sans Serif"/>
      <family val="2"/>
    </font>
    <font>
      <sz val="9.75"/>
      <color indexed="12"/>
      <name val="Microsoft Sans Serif"/>
      <family val="2"/>
    </font>
    <font>
      <i/>
      <sz val="8.25"/>
      <color indexed="8"/>
      <name val="Microsoft Sans Serif"/>
      <family val="2"/>
    </font>
    <font>
      <b/>
      <i/>
      <sz val="9"/>
      <color theme="0"/>
      <name val="Microsoft Sans Serif"/>
      <family val="2"/>
    </font>
    <font>
      <sz val="8"/>
      <color indexed="8"/>
      <name val="Microsoft Sans Serif"/>
      <family val="2"/>
    </font>
    <font>
      <sz val="6"/>
      <color indexed="8"/>
      <name val="Microsoft Sans Serif"/>
      <family val="2"/>
    </font>
    <font>
      <sz val="10"/>
      <color indexed="8"/>
      <name val="Microsoft Sans Serif"/>
      <family val="2"/>
    </font>
    <font>
      <sz val="9"/>
      <color indexed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 applyFill="1" applyAlignment="1" applyProtection="1">
      <alignment horizontal="left"/>
    </xf>
    <xf numFmtId="0" fontId="3" fillId="0" borderId="0" xfId="0" applyFont="1" applyFill="1" applyAlignment="1" applyProtection="1">
      <alignment vertical="center"/>
    </xf>
    <xf numFmtId="176" fontId="3" fillId="0" borderId="0" xfId="0" applyNumberFormat="1" applyFont="1" applyFill="1" applyAlignment="1" applyProtection="1">
      <alignment horizontal="centerContinuous" vertical="center" shrinkToFit="1"/>
    </xf>
    <xf numFmtId="0" fontId="3" fillId="0" borderId="0" xfId="0" applyNumberFormat="1" applyFont="1" applyFill="1" applyBorder="1" applyAlignment="1" applyProtection="1">
      <alignment horizontal="centerContinuous"/>
    </xf>
    <xf numFmtId="0" fontId="0" fillId="0" borderId="0" xfId="0" applyNumberFormat="1" applyFont="1" applyFill="1" applyBorder="1" applyAlignment="1" applyProtection="1"/>
    <xf numFmtId="0" fontId="4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left"/>
    </xf>
    <xf numFmtId="20" fontId="4" fillId="0" borderId="0" xfId="0" quotePrefix="1" applyNumberFormat="1" applyFont="1" applyFill="1" applyAlignment="1" applyProtection="1">
      <alignment horizontal="left"/>
    </xf>
    <xf numFmtId="0" fontId="4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6" fillId="0" borderId="0" xfId="0" applyFont="1" applyFill="1" applyAlignment="1" applyProtection="1">
      <alignment horizontal="left"/>
    </xf>
    <xf numFmtId="0" fontId="7" fillId="0" borderId="0" xfId="0" applyFont="1" applyFill="1" applyAlignment="1" applyProtection="1">
      <alignment horizontal="right"/>
    </xf>
    <xf numFmtId="0" fontId="5" fillId="0" borderId="0" xfId="0" applyFont="1" applyFill="1" applyAlignment="1" applyProtection="1">
      <alignment horizontal="centerContinuous"/>
    </xf>
    <xf numFmtId="0" fontId="3" fillId="0" borderId="0" xfId="0" applyFont="1" applyFill="1" applyAlignment="1" applyProtection="1">
      <alignment horizontal="centerContinuous" vertical="center"/>
    </xf>
    <xf numFmtId="0" fontId="8" fillId="0" borderId="0" xfId="0" applyFont="1" applyFill="1" applyAlignment="1" applyProtection="1">
      <alignment horizontal="right" vertical="top"/>
    </xf>
    <xf numFmtId="0" fontId="8" fillId="0" borderId="0" xfId="0" applyFont="1" applyFill="1" applyAlignment="1" applyProtection="1">
      <alignment horizontal="left" vertical="top"/>
    </xf>
    <xf numFmtId="0" fontId="9" fillId="0" borderId="0" xfId="0" applyFont="1" applyFill="1" applyAlignment="1" applyProtection="1">
      <alignment horizontal="left" vertical="top"/>
    </xf>
    <xf numFmtId="0" fontId="10" fillId="0" borderId="0" xfId="0" applyFont="1" applyFill="1" applyAlignment="1" applyProtection="1">
      <alignment horizontal="right" vertical="center"/>
    </xf>
    <xf numFmtId="0" fontId="9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right" vertical="center"/>
    </xf>
    <xf numFmtId="0" fontId="12" fillId="0" borderId="0" xfId="0" applyFont="1" applyFill="1" applyAlignment="1" applyProtection="1">
      <alignment horizontal="left" vertical="center"/>
    </xf>
    <xf numFmtId="0" fontId="11" fillId="0" borderId="0" xfId="0" applyFont="1" applyFill="1" applyAlignment="1" applyProtection="1">
      <alignment horizontal="left" vertical="center"/>
    </xf>
    <xf numFmtId="0" fontId="13" fillId="0" borderId="0" xfId="0" applyFont="1" applyFill="1" applyAlignment="1" applyProtection="1">
      <alignment horizontal="right" vertical="center"/>
    </xf>
    <xf numFmtId="0" fontId="14" fillId="0" borderId="0" xfId="0" applyFont="1" applyFill="1" applyAlignment="1" applyProtection="1">
      <alignment horizontal="right" vertical="center"/>
    </xf>
    <xf numFmtId="0" fontId="0" fillId="0" borderId="0" xfId="0" applyNumberFormat="1" applyFont="1" applyFill="1" applyBorder="1" applyAlignment="1" applyProtection="1">
      <alignment horizontal="right"/>
    </xf>
    <xf numFmtId="0" fontId="15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left" vertical="center" shrinkToFit="1"/>
    </xf>
    <xf numFmtId="0" fontId="12" fillId="0" borderId="1" xfId="0" applyFont="1" applyFill="1" applyBorder="1" applyAlignment="1" applyProtection="1">
      <alignment horizontal="left" vertical="center" shrinkToFit="1"/>
    </xf>
    <xf numFmtId="177" fontId="16" fillId="0" borderId="0" xfId="0" applyNumberFormat="1" applyFont="1" applyFill="1" applyBorder="1" applyAlignment="1" applyProtection="1">
      <alignment horizontal="center" vertical="center" shrinkToFit="1"/>
    </xf>
    <xf numFmtId="0" fontId="15" fillId="0" borderId="0" xfId="0" applyFont="1" applyFill="1" applyBorder="1" applyAlignment="1" applyProtection="1">
      <alignment horizontal="center" vertical="center"/>
    </xf>
    <xf numFmtId="0" fontId="14" fillId="0" borderId="0" xfId="0" applyFont="1" applyFill="1" applyAlignment="1" applyProtection="1">
      <alignment horizontal="center" vertical="center" shrinkToFit="1"/>
    </xf>
    <xf numFmtId="0" fontId="17" fillId="0" borderId="0" xfId="0" applyFont="1" applyFill="1" applyBorder="1" applyAlignment="1" applyProtection="1">
      <alignment horizontal="center" vertical="center" shrinkToFit="1"/>
    </xf>
    <xf numFmtId="0" fontId="12" fillId="0" borderId="0" xfId="0" applyFont="1" applyFill="1" applyBorder="1" applyAlignment="1" applyProtection="1">
      <alignment horizontal="left" vertical="center"/>
    </xf>
    <xf numFmtId="0" fontId="11" fillId="0" borderId="1" xfId="0" applyFont="1" applyFill="1" applyBorder="1" applyAlignment="1" applyProtection="1">
      <alignment horizontal="left" vertical="center"/>
    </xf>
    <xf numFmtId="0" fontId="11" fillId="0" borderId="0" xfId="0" applyFont="1" applyFill="1" applyBorder="1" applyAlignment="1" applyProtection="1">
      <alignment horizontal="left" vertical="center"/>
    </xf>
    <xf numFmtId="0" fontId="11" fillId="0" borderId="2" xfId="0" applyFont="1" applyFill="1" applyBorder="1" applyAlignment="1" applyProtection="1">
      <alignment horizontal="centerContinuous" vertical="center"/>
    </xf>
    <xf numFmtId="0" fontId="12" fillId="0" borderId="2" xfId="0" applyFont="1" applyFill="1" applyBorder="1" applyAlignment="1" applyProtection="1">
      <alignment horizontal="centerContinuous" vertical="center"/>
    </xf>
    <xf numFmtId="0" fontId="11" fillId="0" borderId="3" xfId="0" applyFont="1" applyFill="1" applyBorder="1" applyAlignment="1" applyProtection="1">
      <alignment horizontal="centerContinuous" vertical="center"/>
    </xf>
    <xf numFmtId="0" fontId="11" fillId="0" borderId="0" xfId="0" applyFont="1" applyFill="1" applyBorder="1" applyAlignment="1" applyProtection="1">
      <alignment horizontal="center" vertical="center" shrinkToFit="1"/>
    </xf>
    <xf numFmtId="0" fontId="11" fillId="0" borderId="0" xfId="0" applyFont="1" applyFill="1" applyBorder="1" applyAlignment="1" applyProtection="1">
      <alignment horizontal="centerContinuous" vertical="center"/>
    </xf>
    <xf numFmtId="0" fontId="12" fillId="0" borderId="0" xfId="0" applyFont="1" applyFill="1" applyBorder="1" applyAlignment="1" applyProtection="1">
      <alignment horizontal="centerContinuous" vertical="center"/>
    </xf>
    <xf numFmtId="0" fontId="18" fillId="0" borderId="0" xfId="0" applyFont="1" applyFill="1" applyBorder="1" applyAlignment="1" applyProtection="1">
      <alignment horizontal="center" vertical="center" shrinkToFit="1"/>
    </xf>
    <xf numFmtId="0" fontId="8" fillId="0" borderId="0" xfId="0" applyFont="1" applyFill="1" applyAlignment="1" applyProtection="1">
      <alignment horizontal="right" vertical="center"/>
    </xf>
    <xf numFmtId="0" fontId="11" fillId="0" borderId="0" xfId="0" applyFont="1" applyFill="1" applyAlignment="1" applyProtection="1">
      <alignment horizontal="center" vertical="center" shrinkToFit="1"/>
    </xf>
    <xf numFmtId="0" fontId="3" fillId="0" borderId="0" xfId="0" applyFont="1" applyFill="1" applyAlignment="1" applyProtection="1">
      <alignment horizontal="center" vertical="center" shrinkToFit="1"/>
    </xf>
    <xf numFmtId="0" fontId="19" fillId="0" borderId="0" xfId="0" applyFont="1" applyFill="1" applyAlignment="1" applyProtection="1">
      <alignment vertical="center"/>
    </xf>
    <xf numFmtId="177" fontId="0" fillId="0" borderId="0" xfId="0" applyNumberFormat="1" applyFont="1" applyFill="1" applyBorder="1" applyAlignment="1" applyProtection="1"/>
    <xf numFmtId="0" fontId="3" fillId="0" borderId="2" xfId="0" applyFont="1" applyFill="1" applyBorder="1" applyAlignment="1" applyProtection="1">
      <alignment vertical="center"/>
    </xf>
  </cellXfs>
  <cellStyles count="1">
    <cellStyle name="標準" xfId="0" builtinId="0"/>
  </cellStyles>
  <dxfs count="184">
    <dxf>
      <border>
        <bottom style="thin">
          <color indexed="64"/>
        </bottom>
      </border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border>
        <right style="thin">
          <color indexed="64"/>
        </right>
      </border>
    </dxf>
    <dxf>
      <border>
        <right style="thin">
          <color indexed="64"/>
        </righ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fill>
        <patternFill>
          <bgColor theme="1"/>
        </patternFill>
      </fill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723899</xdr:colOff>
      <xdr:row>10</xdr:row>
      <xdr:rowOff>123826</xdr:rowOff>
    </xdr:from>
    <xdr:to>
      <xdr:col>7</xdr:col>
      <xdr:colOff>95250</xdr:colOff>
      <xdr:row>12</xdr:row>
      <xdr:rowOff>47626</xdr:rowOff>
    </xdr:to>
    <xdr:sp macro="" textlink="">
      <xdr:nvSpPr>
        <xdr:cNvPr id="2" name="二等辺三角形 1"/>
        <xdr:cNvSpPr/>
      </xdr:nvSpPr>
      <xdr:spPr>
        <a:xfrm>
          <a:off x="2924174" y="2085976"/>
          <a:ext cx="1743076" cy="228600"/>
        </a:xfrm>
        <a:prstGeom prst="triangle">
          <a:avLst/>
        </a:prstGeom>
        <a:solidFill>
          <a:schemeClr val="tx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5</xdr:col>
      <xdr:colOff>9525</xdr:colOff>
      <xdr:row>10</xdr:row>
      <xdr:rowOff>38100</xdr:rowOff>
    </xdr:from>
    <xdr:to>
      <xdr:col>7</xdr:col>
      <xdr:colOff>85725</xdr:colOff>
      <xdr:row>11</xdr:row>
      <xdr:rowOff>95250</xdr:rowOff>
    </xdr:to>
    <xdr:sp macro="" textlink="">
      <xdr:nvSpPr>
        <xdr:cNvPr id="3" name="二等辺三角形 2"/>
        <xdr:cNvSpPr/>
      </xdr:nvSpPr>
      <xdr:spPr>
        <a:xfrm>
          <a:off x="3000375" y="2000250"/>
          <a:ext cx="1657350" cy="200025"/>
        </a:xfrm>
        <a:prstGeom prst="triangle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13</xdr:col>
      <xdr:colOff>180975</xdr:colOff>
      <xdr:row>4</xdr:row>
      <xdr:rowOff>181146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991475" cy="943146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93</xdr:row>
      <xdr:rowOff>28575</xdr:rowOff>
    </xdr:from>
    <xdr:to>
      <xdr:col>9</xdr:col>
      <xdr:colOff>581025</xdr:colOff>
      <xdr:row>97</xdr:row>
      <xdr:rowOff>5687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0275" y="12106275"/>
          <a:ext cx="4133850" cy="5486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CT-KEIJI-S\Data\&#12304;&#9733;&#12305;KART&#12288;DATA%202022\0717_&#12459;&#12540;&#12488;Rd4\Obits&#29992;&#32080;&#26524;&#34920;\KART_Result&#65288;SUPER%20SS&#65289;20220717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8136033\Nakamura\02_Suzuka_Official\Obits_&#32080;&#26524;&#34920;\MotoChalle_Result&#65288;Race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er履歴"/>
      <sheetName val="各種設定"/>
      <sheetName val="コースレコード"/>
      <sheetName val="公式予選（TT）AGr-結果表（貼付）"/>
      <sheetName val="公式予選（TT）AGr-結果表（印刷）"/>
      <sheetName val="JAF提出用（AGr予選）"/>
      <sheetName val="公式予選（TT）BGr-結果表（貼付）"/>
      <sheetName val="公式予選（TT）BGr-結果表（印刷）"/>
      <sheetName val="公式予選（TT）BGr-結果表（印刷） (2)"/>
      <sheetName val="JAF提出用（BGr予選）"/>
      <sheetName val="公式予選（TT）AGr-結果表・グリッド用（貼付）"/>
      <sheetName val="予選ヒートAGr-グリッド表（印刷）"/>
      <sheetName val="公式予選（TT）BGr-結果表・グリッド用（貼付）"/>
      <sheetName val="予選ヒートBGr-グリッド表（印刷）"/>
      <sheetName val="予選ヒートAGr-レース結果表（貼付）"/>
      <sheetName val="予選ヒートAGr-レース結果表（印刷）"/>
      <sheetName val="予選ヒートBGr-レース結果表（貼付）"/>
      <sheetName val="予選ヒートBGr-レース結果表（印刷）"/>
      <sheetName val="予選ヒート2nd-レース結果表・グリッド用（作業用）"/>
      <sheetName val="予選ヒート2nd-レース結果表・グリッド用（整列）"/>
      <sheetName val="2ndヒート - グリッド表（印刷）"/>
      <sheetName val="2ndヒート - レース結果（貼付）"/>
      <sheetName val="2ndヒート - レース暫定結果表（印刷）"/>
      <sheetName val="決勝ヒート - グリッド表（印刷）"/>
      <sheetName val="決勝ヒート - レース結果（貼付）"/>
      <sheetName val="決勝ヒート - レース暫定結果表（印刷）"/>
      <sheetName val="決勝ヒート - レース正式結果表（印刷）"/>
      <sheetName val="JAF提出用（決勝）"/>
    </sheetNames>
    <sheetDataSet>
      <sheetData sheetId="0"/>
      <sheetData sheetId="1">
        <row r="2">
          <cell r="D2" t="str">
            <v>2022 鈴鹿選手権シリーズ第4戦 ｶｰﾄﾚｰｽ IN SUZUKA</v>
          </cell>
        </row>
        <row r="4">
          <cell r="D4" t="str">
            <v>SUPER SS</v>
          </cell>
        </row>
        <row r="18">
          <cell r="D18">
            <v>44759</v>
          </cell>
        </row>
        <row r="20">
          <cell r="D20" t="str">
            <v>Hideyuki KOMIYAMA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A1" t="str">
            <v>Pos.</v>
          </cell>
          <cell r="B1" t="str">
            <v>No.</v>
          </cell>
          <cell r="C1" t="str">
            <v>名前</v>
          </cell>
          <cell r="D1" t="str">
            <v>BestLap</v>
          </cell>
          <cell r="E1" t="str">
            <v>In Lap</v>
          </cell>
          <cell r="F1" t="str">
            <v>クラス</v>
          </cell>
          <cell r="G1" t="str">
            <v>差</v>
          </cell>
          <cell r="H1" t="str">
            <v>GAP</v>
          </cell>
          <cell r="I1" t="str">
            <v>Team</v>
          </cell>
          <cell r="J1" t="str">
            <v>Model/Engine</v>
          </cell>
          <cell r="K1" t="str">
            <v>Tires</v>
          </cell>
          <cell r="L1" t="str">
            <v>コメント</v>
          </cell>
          <cell r="M1" t="str">
            <v>ポンダー#</v>
          </cell>
          <cell r="N1" t="str">
            <v>ベスト平均時速</v>
          </cell>
          <cell r="O1" t="str">
            <v>2nd Best</v>
          </cell>
          <cell r="P1" t="str">
            <v>Laps</v>
          </cell>
          <cell r="Q1" t="str">
            <v>Total Time</v>
          </cell>
          <cell r="R1" t="str">
            <v>S1</v>
          </cell>
          <cell r="S1" t="str">
            <v>S2</v>
          </cell>
          <cell r="T1" t="str">
            <v>グリッドコメント</v>
          </cell>
          <cell r="U1" t="str">
            <v>会員番号</v>
          </cell>
        </row>
        <row r="2">
          <cell r="A2">
            <v>1</v>
          </cell>
          <cell r="B2">
            <v>51</v>
          </cell>
          <cell r="C2" t="str">
            <v>佐々木 克行</v>
          </cell>
          <cell r="D2">
            <v>55.944000000000003</v>
          </cell>
          <cell r="E2">
            <v>5</v>
          </cell>
          <cell r="F2" t="str">
            <v>SUPER SS</v>
          </cell>
          <cell r="I2" t="str">
            <v>ｶﾞﾂｶﾞﾂGUTS! ﾋｽﾄﾘｰ</v>
          </cell>
          <cell r="J2" t="str">
            <v>carp/YAMAHA</v>
          </cell>
          <cell r="K2" t="str">
            <v>BS</v>
          </cell>
          <cell r="M2">
            <v>51</v>
          </cell>
          <cell r="N2">
            <v>81.337999999999994</v>
          </cell>
          <cell r="O2">
            <v>56.043999999999997</v>
          </cell>
          <cell r="P2">
            <v>5</v>
          </cell>
          <cell r="Q2">
            <v>3.7024768518518513E-3</v>
          </cell>
          <cell r="R2">
            <v>28.128</v>
          </cell>
          <cell r="S2">
            <v>27.815999999999999</v>
          </cell>
          <cell r="U2" t="str">
            <v>D1a2c1d58</v>
          </cell>
        </row>
        <row r="3">
          <cell r="A3">
            <v>2</v>
          </cell>
          <cell r="B3">
            <v>43</v>
          </cell>
          <cell r="C3" t="str">
            <v>大見 幸正</v>
          </cell>
          <cell r="D3">
            <v>56.22</v>
          </cell>
          <cell r="E3">
            <v>4</v>
          </cell>
          <cell r="F3" t="str">
            <v>SUPER SS</v>
          </cell>
          <cell r="G3">
            <v>0.27600000000000002</v>
          </cell>
          <cell r="H3">
            <v>0.27600000000000002</v>
          </cell>
          <cell r="I3" t="str">
            <v>T WEST RS</v>
          </cell>
          <cell r="J3" t="str">
            <v>TONY/YAMAHA</v>
          </cell>
          <cell r="K3" t="str">
            <v>BS</v>
          </cell>
          <cell r="M3">
            <v>9252860</v>
          </cell>
          <cell r="N3">
            <v>80.938999999999993</v>
          </cell>
          <cell r="O3">
            <v>56.369</v>
          </cell>
          <cell r="P3">
            <v>5</v>
          </cell>
          <cell r="Q3">
            <v>3.6730092592592591E-3</v>
          </cell>
          <cell r="R3">
            <v>28.53</v>
          </cell>
          <cell r="S3">
            <v>27.876000000000001</v>
          </cell>
          <cell r="U3" t="str">
            <v>D3d1c8520</v>
          </cell>
        </row>
        <row r="4">
          <cell r="A4">
            <v>3</v>
          </cell>
          <cell r="B4">
            <v>96</v>
          </cell>
          <cell r="C4" t="str">
            <v>大野 弘志</v>
          </cell>
          <cell r="D4">
            <v>56.298999999999999</v>
          </cell>
          <cell r="E4">
            <v>5</v>
          </cell>
          <cell r="F4" t="str">
            <v>SUPER SS</v>
          </cell>
          <cell r="G4">
            <v>0.35499999999999998</v>
          </cell>
          <cell r="H4">
            <v>7.9000000000000001E-2</v>
          </cell>
          <cell r="I4" t="str">
            <v>SLT.RT/Team BONJIN</v>
          </cell>
          <cell r="J4" t="str">
            <v>EXPRIT/YAMAHA</v>
          </cell>
          <cell r="K4" t="str">
            <v>BS</v>
          </cell>
          <cell r="M4">
            <v>7857543</v>
          </cell>
          <cell r="N4">
            <v>80.825999999999993</v>
          </cell>
          <cell r="O4">
            <v>56.405000000000001</v>
          </cell>
          <cell r="P4">
            <v>6</v>
          </cell>
          <cell r="Q4">
            <v>4.0405324074074076E-3</v>
          </cell>
          <cell r="R4">
            <v>28.302</v>
          </cell>
          <cell r="S4">
            <v>28.103000000000002</v>
          </cell>
          <cell r="U4" t="str">
            <v>D12df964c</v>
          </cell>
        </row>
        <row r="5">
          <cell r="A5">
            <v>4</v>
          </cell>
          <cell r="B5">
            <v>15</v>
          </cell>
          <cell r="C5" t="str">
            <v>田中 哲</v>
          </cell>
          <cell r="D5">
            <v>56.372999999999998</v>
          </cell>
          <cell r="E5">
            <v>3</v>
          </cell>
          <cell r="F5" t="str">
            <v>SUPER SS</v>
          </cell>
          <cell r="G5">
            <v>0.42899999999999999</v>
          </cell>
          <cell r="H5">
            <v>7.3999999999999996E-2</v>
          </cell>
          <cell r="I5" t="str">
            <v>Astech</v>
          </cell>
          <cell r="J5" t="str">
            <v>birelART/YAMAHA</v>
          </cell>
          <cell r="K5" t="str">
            <v>BS</v>
          </cell>
          <cell r="M5">
            <v>36</v>
          </cell>
          <cell r="N5">
            <v>80.718999999999994</v>
          </cell>
          <cell r="O5">
            <v>56.405000000000001</v>
          </cell>
          <cell r="P5">
            <v>5</v>
          </cell>
          <cell r="Q5">
            <v>3.6971064814814813E-3</v>
          </cell>
          <cell r="R5">
            <v>28.315000000000001</v>
          </cell>
          <cell r="S5">
            <v>28.09</v>
          </cell>
          <cell r="U5" t="str">
            <v>Dd487636f</v>
          </cell>
        </row>
        <row r="6">
          <cell r="A6">
            <v>5</v>
          </cell>
          <cell r="B6">
            <v>3</v>
          </cell>
          <cell r="C6" t="str">
            <v>奥野 安眞</v>
          </cell>
          <cell r="D6">
            <v>56.375</v>
          </cell>
          <cell r="E6">
            <v>5</v>
          </cell>
          <cell r="F6" t="str">
            <v>SUPER SS</v>
          </cell>
          <cell r="G6">
            <v>0.43099999999999999</v>
          </cell>
          <cell r="H6">
            <v>2E-3</v>
          </cell>
          <cell r="I6" t="str">
            <v>F's CLUB</v>
          </cell>
          <cell r="J6" t="str">
            <v>MACH1/YAMAHA</v>
          </cell>
          <cell r="K6" t="str">
            <v>BS</v>
          </cell>
          <cell r="M6">
            <v>30</v>
          </cell>
          <cell r="N6">
            <v>80.716999999999999</v>
          </cell>
          <cell r="O6">
            <v>56.377000000000002</v>
          </cell>
          <cell r="P6">
            <v>5</v>
          </cell>
          <cell r="Q6">
            <v>3.6826620370370368E-3</v>
          </cell>
          <cell r="R6">
            <v>28.548999999999999</v>
          </cell>
          <cell r="S6">
            <v>27.826000000000001</v>
          </cell>
          <cell r="U6" t="str">
            <v>D8de611a6</v>
          </cell>
        </row>
        <row r="7">
          <cell r="A7">
            <v>6</v>
          </cell>
          <cell r="B7">
            <v>1</v>
          </cell>
          <cell r="C7" t="str">
            <v>野嵜 弘樹</v>
          </cell>
          <cell r="D7">
            <v>56.418999999999997</v>
          </cell>
          <cell r="E7">
            <v>4</v>
          </cell>
          <cell r="F7" t="str">
            <v>SUPER SS</v>
          </cell>
          <cell r="G7">
            <v>0.47499999999999998</v>
          </cell>
          <cell r="H7">
            <v>4.3999999999999997E-2</v>
          </cell>
          <cell r="I7" t="str">
            <v>ﾓｱｺﾗｰｼﾞｭ TQS</v>
          </cell>
          <cell r="J7" t="str">
            <v>crocpromotion/YAMAHA</v>
          </cell>
          <cell r="K7" t="str">
            <v>BS</v>
          </cell>
          <cell r="M7">
            <v>29</v>
          </cell>
          <cell r="N7">
            <v>80.653999999999996</v>
          </cell>
          <cell r="O7">
            <v>56.421999999999997</v>
          </cell>
          <cell r="P7">
            <v>5</v>
          </cell>
          <cell r="Q7">
            <v>3.7482870370370374E-3</v>
          </cell>
          <cell r="R7">
            <v>28.529</v>
          </cell>
          <cell r="S7">
            <v>27.893000000000001</v>
          </cell>
          <cell r="U7" t="str">
            <v>Ded051a1c</v>
          </cell>
        </row>
        <row r="8">
          <cell r="A8">
            <v>7</v>
          </cell>
          <cell r="B8">
            <v>9</v>
          </cell>
          <cell r="C8" t="str">
            <v>澤口 宙征</v>
          </cell>
          <cell r="D8">
            <v>56.530999999999999</v>
          </cell>
          <cell r="E8">
            <v>6</v>
          </cell>
          <cell r="F8" t="str">
            <v>SUPER SS</v>
          </cell>
          <cell r="G8">
            <v>0.58699999999999997</v>
          </cell>
          <cell r="H8">
            <v>0.112</v>
          </cell>
          <cell r="I8" t="str">
            <v>ﾊﾗﾀﾞｶｰﾄｸﾗﾌﾞ</v>
          </cell>
          <cell r="J8" t="str">
            <v>REDSPEED/YAMAHA</v>
          </cell>
          <cell r="K8" t="str">
            <v>BS</v>
          </cell>
          <cell r="M8">
            <v>33</v>
          </cell>
          <cell r="N8">
            <v>80.494</v>
          </cell>
          <cell r="O8">
            <v>56.832999999999998</v>
          </cell>
          <cell r="P8">
            <v>6</v>
          </cell>
          <cell r="Q8">
            <v>4.0503124999999992E-3</v>
          </cell>
          <cell r="R8">
            <v>28.425999999999998</v>
          </cell>
          <cell r="S8">
            <v>28.105</v>
          </cell>
          <cell r="U8" t="str">
            <v>D7ea81f30</v>
          </cell>
        </row>
        <row r="9">
          <cell r="A9">
            <v>8</v>
          </cell>
          <cell r="B9">
            <v>16</v>
          </cell>
          <cell r="C9" t="str">
            <v>小辻 隼人</v>
          </cell>
          <cell r="D9">
            <v>56.673999999999999</v>
          </cell>
          <cell r="E9">
            <v>4</v>
          </cell>
          <cell r="F9" t="str">
            <v>SUPER SS</v>
          </cell>
          <cell r="G9">
            <v>0.73</v>
          </cell>
          <cell r="H9">
            <v>0.14299999999999999</v>
          </cell>
          <cell r="I9" t="str">
            <v>TIGRE</v>
          </cell>
          <cell r="J9" t="str">
            <v>CL/YAMAHA</v>
          </cell>
          <cell r="K9" t="str">
            <v>BS</v>
          </cell>
          <cell r="M9">
            <v>37</v>
          </cell>
          <cell r="N9">
            <v>80.290999999999997</v>
          </cell>
          <cell r="O9">
            <v>57.11</v>
          </cell>
          <cell r="P9">
            <v>6</v>
          </cell>
          <cell r="Q9">
            <v>3.9930671296296294E-3</v>
          </cell>
          <cell r="R9">
            <v>28.954999999999998</v>
          </cell>
          <cell r="S9">
            <v>28.225000000000001</v>
          </cell>
          <cell r="U9" t="str">
            <v>Dc057635</v>
          </cell>
        </row>
        <row r="10">
          <cell r="A10">
            <v>9</v>
          </cell>
          <cell r="B10">
            <v>69</v>
          </cell>
          <cell r="C10" t="str">
            <v>野口 善久</v>
          </cell>
          <cell r="D10">
            <v>56.774999999999999</v>
          </cell>
          <cell r="E10">
            <v>6</v>
          </cell>
          <cell r="F10" t="str">
            <v>SUPER SS</v>
          </cell>
          <cell r="G10">
            <v>0.83099999999999996</v>
          </cell>
          <cell r="H10">
            <v>0.10100000000000001</v>
          </cell>
          <cell r="I10" t="str">
            <v>TIA友の会 powered by Sfida</v>
          </cell>
          <cell r="J10" t="str">
            <v>TIA/YAMAHA</v>
          </cell>
          <cell r="K10" t="str">
            <v>BS</v>
          </cell>
          <cell r="M10">
            <v>16343018</v>
          </cell>
          <cell r="N10">
            <v>80.147999999999996</v>
          </cell>
          <cell r="O10">
            <v>57.042999999999999</v>
          </cell>
          <cell r="P10">
            <v>6</v>
          </cell>
          <cell r="Q10">
            <v>4.0896412037037038E-3</v>
          </cell>
          <cell r="R10">
            <v>28.513000000000002</v>
          </cell>
          <cell r="S10">
            <v>28.262</v>
          </cell>
          <cell r="U10" t="str">
            <v>D41f4e814</v>
          </cell>
        </row>
        <row r="11">
          <cell r="A11">
            <v>10</v>
          </cell>
          <cell r="B11">
            <v>53</v>
          </cell>
          <cell r="C11" t="str">
            <v>宮崎 知巳</v>
          </cell>
          <cell r="D11">
            <v>56.795999999999999</v>
          </cell>
          <cell r="E11">
            <v>4</v>
          </cell>
          <cell r="F11" t="str">
            <v>SUPER SS</v>
          </cell>
          <cell r="G11">
            <v>0.85199999999999998</v>
          </cell>
          <cell r="H11">
            <v>2.1000000000000001E-2</v>
          </cell>
          <cell r="I11" t="str">
            <v>JACKAL HKC</v>
          </cell>
          <cell r="J11" t="str">
            <v>トニーカート/YAMAHA</v>
          </cell>
          <cell r="K11" t="str">
            <v>BS</v>
          </cell>
          <cell r="M11">
            <v>52</v>
          </cell>
          <cell r="N11">
            <v>80.117999999999995</v>
          </cell>
          <cell r="O11">
            <v>56.954000000000001</v>
          </cell>
          <cell r="P11">
            <v>6</v>
          </cell>
          <cell r="Q11">
            <v>3.9989236111111111E-3</v>
          </cell>
          <cell r="R11">
            <v>28.643000000000001</v>
          </cell>
          <cell r="S11">
            <v>28.311</v>
          </cell>
          <cell r="U11" t="str">
            <v>D7acf850d</v>
          </cell>
        </row>
        <row r="12">
          <cell r="A12">
            <v>11</v>
          </cell>
          <cell r="B12">
            <v>97</v>
          </cell>
          <cell r="C12" t="str">
            <v>喜多 佑気</v>
          </cell>
          <cell r="D12">
            <v>56.82</v>
          </cell>
          <cell r="E12">
            <v>3</v>
          </cell>
          <cell r="F12" t="str">
            <v>SUPER SS</v>
          </cell>
          <cell r="G12">
            <v>0.876</v>
          </cell>
          <cell r="H12">
            <v>2.4E-2</v>
          </cell>
          <cell r="I12" t="str">
            <v>ｻｰﾃｨｰｽﾞﾚｰｼﾝｸﾞ</v>
          </cell>
          <cell r="J12" t="str">
            <v>mach1/YAMAHA</v>
          </cell>
          <cell r="K12" t="str">
            <v>BS</v>
          </cell>
          <cell r="M12">
            <v>60</v>
          </cell>
          <cell r="N12">
            <v>80.084000000000003</v>
          </cell>
          <cell r="O12">
            <v>56.856000000000002</v>
          </cell>
          <cell r="P12">
            <v>5</v>
          </cell>
          <cell r="Q12">
            <v>3.7391666666666667E-3</v>
          </cell>
          <cell r="R12">
            <v>28.675999999999998</v>
          </cell>
          <cell r="S12">
            <v>28.18</v>
          </cell>
          <cell r="U12" t="str">
            <v>Daabe47c2</v>
          </cell>
        </row>
        <row r="13">
          <cell r="A13">
            <v>12</v>
          </cell>
          <cell r="B13">
            <v>31</v>
          </cell>
          <cell r="C13" t="str">
            <v>長内 正人</v>
          </cell>
          <cell r="D13">
            <v>56.88</v>
          </cell>
          <cell r="E13">
            <v>4</v>
          </cell>
          <cell r="F13" t="str">
            <v>SUPER SS</v>
          </cell>
          <cell r="G13">
            <v>0.93600000000000005</v>
          </cell>
          <cell r="H13">
            <v>0.06</v>
          </cell>
          <cell r="I13" t="str">
            <v>wellstoneKC with 茂原TC</v>
          </cell>
          <cell r="J13" t="str">
            <v>ビレル/YAMAHA</v>
          </cell>
          <cell r="K13" t="str">
            <v>BS</v>
          </cell>
          <cell r="M13">
            <v>46</v>
          </cell>
          <cell r="N13">
            <v>80</v>
          </cell>
          <cell r="O13">
            <v>57.110999999999997</v>
          </cell>
          <cell r="P13">
            <v>5</v>
          </cell>
          <cell r="Q13">
            <v>3.3364814814814815E-3</v>
          </cell>
          <cell r="R13">
            <v>28.661999999999999</v>
          </cell>
          <cell r="U13" t="str">
            <v>D9ae7239f</v>
          </cell>
        </row>
        <row r="14">
          <cell r="A14">
            <v>13</v>
          </cell>
          <cell r="B14">
            <v>26</v>
          </cell>
          <cell r="C14" t="str">
            <v>橋本 協一</v>
          </cell>
          <cell r="D14">
            <v>56.929000000000002</v>
          </cell>
          <cell r="E14">
            <v>1</v>
          </cell>
          <cell r="F14" t="str">
            <v>SUPER SS</v>
          </cell>
          <cell r="G14">
            <v>0.98499999999999999</v>
          </cell>
          <cell r="H14">
            <v>4.9000000000000002E-2</v>
          </cell>
          <cell r="I14" t="str">
            <v>ｻｰﾃｨｰｽﾞﾚｰｼﾝｸﾞ</v>
          </cell>
          <cell r="J14" t="str">
            <v>TECNO/YAMAHA</v>
          </cell>
          <cell r="K14" t="str">
            <v>BS</v>
          </cell>
          <cell r="M14">
            <v>43</v>
          </cell>
          <cell r="N14">
            <v>79.930999999999997</v>
          </cell>
          <cell r="O14">
            <v>57.119</v>
          </cell>
          <cell r="P14">
            <v>5</v>
          </cell>
          <cell r="Q14">
            <v>3.7833101851851851E-3</v>
          </cell>
          <cell r="R14">
            <v>28.995000000000001</v>
          </cell>
          <cell r="S14">
            <v>28.126999999999999</v>
          </cell>
          <cell r="U14" t="str">
            <v>Dc4708b10</v>
          </cell>
        </row>
        <row r="15">
          <cell r="A15">
            <v>14</v>
          </cell>
          <cell r="B15">
            <v>12</v>
          </cell>
          <cell r="C15" t="str">
            <v>辻井 啓貴</v>
          </cell>
          <cell r="D15">
            <v>57.012</v>
          </cell>
          <cell r="E15">
            <v>2</v>
          </cell>
          <cell r="F15" t="str">
            <v>SUPER SS</v>
          </cell>
          <cell r="G15">
            <v>1.0680000000000001</v>
          </cell>
          <cell r="H15">
            <v>8.3000000000000004E-2</v>
          </cell>
          <cell r="I15" t="str">
            <v>EHRE motorsport</v>
          </cell>
          <cell r="J15" t="str">
            <v>KOSMIC/YAMAHA</v>
          </cell>
          <cell r="K15" t="str">
            <v>BS</v>
          </cell>
          <cell r="M15">
            <v>34</v>
          </cell>
          <cell r="N15">
            <v>79.814999999999998</v>
          </cell>
          <cell r="O15">
            <v>57.024000000000001</v>
          </cell>
          <cell r="P15">
            <v>6</v>
          </cell>
          <cell r="Q15">
            <v>4.0877430555555554E-3</v>
          </cell>
          <cell r="R15">
            <v>28.675999999999998</v>
          </cell>
          <cell r="S15">
            <v>28.347999999999999</v>
          </cell>
          <cell r="U15" t="str">
            <v>Dcdc3c490</v>
          </cell>
        </row>
        <row r="16">
          <cell r="A16">
            <v>15</v>
          </cell>
          <cell r="B16">
            <v>77</v>
          </cell>
          <cell r="C16" t="str">
            <v>三船 祐一</v>
          </cell>
          <cell r="D16">
            <v>57.064999999999998</v>
          </cell>
          <cell r="E16">
            <v>3</v>
          </cell>
          <cell r="F16" t="str">
            <v>SUPER SS</v>
          </cell>
          <cell r="G16">
            <v>1.121</v>
          </cell>
          <cell r="H16">
            <v>5.2999999999999999E-2</v>
          </cell>
          <cell r="I16" t="str">
            <v>Gren Blue RT</v>
          </cell>
          <cell r="J16" t="str">
            <v>crocpromotion/YAMAHA</v>
          </cell>
          <cell r="K16" t="str">
            <v>BS</v>
          </cell>
          <cell r="M16">
            <v>58</v>
          </cell>
          <cell r="N16">
            <v>79.741</v>
          </cell>
          <cell r="O16">
            <v>57.185000000000002</v>
          </cell>
          <cell r="P16">
            <v>6</v>
          </cell>
          <cell r="Q16">
            <v>4.1348842592592592E-3</v>
          </cell>
          <cell r="R16">
            <v>28.965</v>
          </cell>
          <cell r="S16">
            <v>28.311</v>
          </cell>
          <cell r="U16" t="str">
            <v>D34afc6fe</v>
          </cell>
        </row>
        <row r="17">
          <cell r="A17">
            <v>16</v>
          </cell>
          <cell r="B17">
            <v>25</v>
          </cell>
          <cell r="C17" t="str">
            <v>髙橋 昌也</v>
          </cell>
          <cell r="D17">
            <v>57.122999999999998</v>
          </cell>
          <cell r="E17">
            <v>4</v>
          </cell>
          <cell r="F17" t="str">
            <v>SUPER SS</v>
          </cell>
          <cell r="G17">
            <v>1.179</v>
          </cell>
          <cell r="H17">
            <v>5.8000000000000003E-2</v>
          </cell>
          <cell r="I17" t="str">
            <v>RSnakatsuchi</v>
          </cell>
          <cell r="J17" t="str">
            <v>トニーカート/YAMAHA</v>
          </cell>
          <cell r="K17" t="str">
            <v>BS</v>
          </cell>
          <cell r="M17">
            <v>42</v>
          </cell>
          <cell r="N17">
            <v>79.66</v>
          </cell>
          <cell r="O17">
            <v>57.216999999999999</v>
          </cell>
          <cell r="P17">
            <v>5</v>
          </cell>
          <cell r="Q17">
            <v>3.5084722222222223E-3</v>
          </cell>
          <cell r="R17">
            <v>29.004999999999999</v>
          </cell>
          <cell r="S17">
            <v>28.338000000000001</v>
          </cell>
          <cell r="U17" t="str">
            <v>D1cf2c628</v>
          </cell>
        </row>
        <row r="18">
          <cell r="A18">
            <v>17</v>
          </cell>
          <cell r="B18">
            <v>23</v>
          </cell>
          <cell r="C18" t="str">
            <v>藤岡 伸英</v>
          </cell>
          <cell r="D18">
            <v>57.14</v>
          </cell>
          <cell r="E18">
            <v>5</v>
          </cell>
          <cell r="F18" t="str">
            <v>SUPER SS</v>
          </cell>
          <cell r="G18">
            <v>1.196</v>
          </cell>
          <cell r="H18">
            <v>1.7000000000000001E-2</v>
          </cell>
          <cell r="I18" t="str">
            <v>EHRE MOTOR SPORTS</v>
          </cell>
          <cell r="J18" t="str">
            <v>MACHI 1/YAMAHA</v>
          </cell>
          <cell r="K18" t="str">
            <v>BS</v>
          </cell>
          <cell r="M18">
            <v>40</v>
          </cell>
          <cell r="N18">
            <v>79.635999999999996</v>
          </cell>
          <cell r="O18">
            <v>57.244</v>
          </cell>
          <cell r="P18">
            <v>5</v>
          </cell>
          <cell r="Q18">
            <v>3.5360069444444445E-3</v>
          </cell>
          <cell r="R18">
            <v>28.864000000000001</v>
          </cell>
          <cell r="S18">
            <v>28.276</v>
          </cell>
          <cell r="U18" t="str">
            <v>Dbdd75f14</v>
          </cell>
        </row>
        <row r="19">
          <cell r="A19">
            <v>18</v>
          </cell>
          <cell r="B19">
            <v>37</v>
          </cell>
          <cell r="C19" t="str">
            <v>小田 宗孝</v>
          </cell>
          <cell r="D19">
            <v>57.14</v>
          </cell>
          <cell r="E19">
            <v>4</v>
          </cell>
          <cell r="F19" t="str">
            <v>SUPER SS</v>
          </cell>
          <cell r="G19">
            <v>1.196</v>
          </cell>
          <cell r="I19" t="str">
            <v>HKC年金ﾚｰｻｰｽﾞ</v>
          </cell>
          <cell r="J19" t="str">
            <v>TONYKART/YAMAHA</v>
          </cell>
          <cell r="K19" t="str">
            <v>BS</v>
          </cell>
          <cell r="M19">
            <v>10254899</v>
          </cell>
          <cell r="N19">
            <v>79.635999999999996</v>
          </cell>
          <cell r="O19">
            <v>57.429000000000002</v>
          </cell>
          <cell r="P19">
            <v>6</v>
          </cell>
          <cell r="Q19">
            <v>4.0860300925925925E-3</v>
          </cell>
          <cell r="R19">
            <v>28.949000000000002</v>
          </cell>
          <cell r="S19">
            <v>28.48</v>
          </cell>
          <cell r="U19" t="str">
            <v>D3bc27eb2</v>
          </cell>
        </row>
        <row r="20">
          <cell r="A20">
            <v>19</v>
          </cell>
          <cell r="B20">
            <v>56</v>
          </cell>
          <cell r="C20" t="str">
            <v>米倉 隆幸</v>
          </cell>
          <cell r="D20">
            <v>57.244</v>
          </cell>
          <cell r="E20">
            <v>6</v>
          </cell>
          <cell r="F20" t="str">
            <v>SUPER SS</v>
          </cell>
          <cell r="G20">
            <v>1.3</v>
          </cell>
          <cell r="H20">
            <v>0.104</v>
          </cell>
          <cell r="I20" t="str">
            <v>T WEST RS</v>
          </cell>
          <cell r="J20" t="str">
            <v>TONY KART/YAMAHA</v>
          </cell>
          <cell r="K20" t="str">
            <v>BS</v>
          </cell>
          <cell r="M20">
            <v>53</v>
          </cell>
          <cell r="N20">
            <v>79.491</v>
          </cell>
          <cell r="O20">
            <v>57.573999999999998</v>
          </cell>
          <cell r="P20">
            <v>6</v>
          </cell>
          <cell r="Q20">
            <v>4.1417824074074074E-3</v>
          </cell>
          <cell r="R20">
            <v>28.896000000000001</v>
          </cell>
          <cell r="S20">
            <v>28.347999999999999</v>
          </cell>
          <cell r="U20" t="str">
            <v>D368cae8</v>
          </cell>
        </row>
        <row r="21">
          <cell r="A21">
            <v>20</v>
          </cell>
          <cell r="B21">
            <v>95</v>
          </cell>
          <cell r="C21" t="str">
            <v>横田 隆二郎</v>
          </cell>
          <cell r="D21">
            <v>57.253</v>
          </cell>
          <cell r="E21">
            <v>4</v>
          </cell>
          <cell r="F21" t="str">
            <v>SUPER SS</v>
          </cell>
          <cell r="G21">
            <v>1.3089999999999999</v>
          </cell>
          <cell r="H21">
            <v>8.9999999999999993E-3</v>
          </cell>
          <cell r="I21" t="str">
            <v>F's CLUB</v>
          </cell>
          <cell r="J21" t="str">
            <v>MACH1/YAMAHA</v>
          </cell>
          <cell r="K21" t="str">
            <v>BS</v>
          </cell>
          <cell r="M21">
            <v>59</v>
          </cell>
          <cell r="N21">
            <v>79.478999999999999</v>
          </cell>
          <cell r="O21">
            <v>57.26</v>
          </cell>
          <cell r="P21">
            <v>6</v>
          </cell>
          <cell r="Q21">
            <v>4.0031134259259265E-3</v>
          </cell>
          <cell r="R21">
            <v>28.99</v>
          </cell>
          <cell r="S21">
            <v>28.353999999999999</v>
          </cell>
          <cell r="U21" t="str">
            <v>Dca5deb8a</v>
          </cell>
        </row>
        <row r="22">
          <cell r="A22">
            <v>21</v>
          </cell>
          <cell r="B22">
            <v>29</v>
          </cell>
          <cell r="C22" t="str">
            <v>平田 研二</v>
          </cell>
          <cell r="D22">
            <v>57.27</v>
          </cell>
          <cell r="E22">
            <v>5</v>
          </cell>
          <cell r="F22" t="str">
            <v>SUPER SS</v>
          </cell>
          <cell r="G22">
            <v>1.3260000000000001</v>
          </cell>
          <cell r="H22">
            <v>1.7000000000000001E-2</v>
          </cell>
          <cell r="I22" t="str">
            <v>RS nakatsuchi</v>
          </cell>
          <cell r="J22" t="str">
            <v>CRG/YAMAHA</v>
          </cell>
          <cell r="K22" t="str">
            <v>BS</v>
          </cell>
          <cell r="M22">
            <v>45</v>
          </cell>
          <cell r="N22">
            <v>79.454999999999998</v>
          </cell>
          <cell r="O22">
            <v>57.292000000000002</v>
          </cell>
          <cell r="P22">
            <v>6</v>
          </cell>
          <cell r="Q22">
            <v>4.0429513888888885E-3</v>
          </cell>
          <cell r="R22">
            <v>28.765000000000001</v>
          </cell>
          <cell r="S22">
            <v>28.527000000000001</v>
          </cell>
          <cell r="U22" t="str">
            <v>D4e99db1a</v>
          </cell>
        </row>
        <row r="23">
          <cell r="A23">
            <v>22</v>
          </cell>
          <cell r="B23">
            <v>41</v>
          </cell>
          <cell r="C23" t="str">
            <v>西口 裕昭</v>
          </cell>
          <cell r="D23">
            <v>57.347999999999999</v>
          </cell>
          <cell r="E23">
            <v>6</v>
          </cell>
          <cell r="F23" t="str">
            <v>SUPER SS</v>
          </cell>
          <cell r="G23">
            <v>1.4039999999999999</v>
          </cell>
          <cell r="H23">
            <v>7.8E-2</v>
          </cell>
          <cell r="I23" t="str">
            <v>Msistem</v>
          </cell>
          <cell r="J23" t="str">
            <v>トニーカート/YAMAHA</v>
          </cell>
          <cell r="K23" t="str">
            <v>BS</v>
          </cell>
          <cell r="M23">
            <v>50</v>
          </cell>
          <cell r="N23">
            <v>79.346999999999994</v>
          </cell>
          <cell r="O23">
            <v>57.384</v>
          </cell>
          <cell r="P23">
            <v>6</v>
          </cell>
          <cell r="Q23">
            <v>4.1336458333333329E-3</v>
          </cell>
          <cell r="R23">
            <v>28.798999999999999</v>
          </cell>
          <cell r="S23">
            <v>28.548999999999999</v>
          </cell>
          <cell r="U23" t="str">
            <v>D5dffe68a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各種設定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outlinePr summaryBelow="0" summaryRight="0"/>
    <pageSetUpPr fitToPage="1"/>
  </sheetPr>
  <dimension ref="A6:O503"/>
  <sheetViews>
    <sheetView tabSelected="1" workbookViewId="0">
      <selection activeCell="H69" sqref="H69"/>
    </sheetView>
  </sheetViews>
  <sheetFormatPr defaultColWidth="13.33203125" defaultRowHeight="15" customHeight="1" x14ac:dyDescent="0.15"/>
  <cols>
    <col min="1" max="1" width="13.83203125" style="5" customWidth="1"/>
    <col min="2" max="2" width="4" style="5" bestFit="1" customWidth="1"/>
    <col min="3" max="3" width="6.83203125" style="5" customWidth="1"/>
    <col min="4" max="7" width="13.83203125" style="5" customWidth="1"/>
    <col min="8" max="8" width="6.83203125" style="5" customWidth="1"/>
    <col min="9" max="12" width="13.83203125" style="5" customWidth="1"/>
    <col min="13" max="13" width="0.83203125" style="5" customWidth="1"/>
    <col min="14" max="16384" width="13.33203125" style="5"/>
  </cols>
  <sheetData>
    <row r="6" spans="1:13" ht="12" x14ac:dyDescent="0.15">
      <c r="A6" s="1"/>
      <c r="B6" s="2"/>
      <c r="C6" s="2"/>
      <c r="D6" s="2"/>
      <c r="E6" s="2"/>
      <c r="F6" s="2"/>
      <c r="G6" s="2"/>
      <c r="H6" s="2"/>
      <c r="I6" s="2"/>
      <c r="J6" s="3">
        <f>+[1]各種設定!D18</f>
        <v>44759</v>
      </c>
      <c r="K6" s="4"/>
      <c r="M6" s="6"/>
    </row>
    <row r="7" spans="1:13" ht="19.5" customHeight="1" x14ac:dyDescent="0.2">
      <c r="A7" s="7" t="str">
        <f>+[1]各種設定!D2</f>
        <v>2022 鈴鹿選手権シリーズ第4戦 ｶｰﾄﾚｰｽ IN SUZUKA</v>
      </c>
      <c r="B7" s="2"/>
      <c r="C7" s="2"/>
      <c r="D7" s="2"/>
      <c r="E7" s="2"/>
      <c r="F7" s="2"/>
      <c r="G7" s="2"/>
      <c r="H7" s="2"/>
      <c r="I7" s="2"/>
      <c r="J7" s="2"/>
      <c r="K7" s="8" t="s">
        <v>0</v>
      </c>
      <c r="L7" s="9"/>
      <c r="M7" s="6"/>
    </row>
    <row r="8" spans="1:13" ht="11.25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9"/>
      <c r="L8" s="10"/>
      <c r="M8" s="6"/>
    </row>
    <row r="9" spans="1:13" ht="17.25" customHeight="1" x14ac:dyDescent="0.15">
      <c r="A9" s="11" t="str">
        <f>+[1]各種設定!D4</f>
        <v>SUPER SS</v>
      </c>
      <c r="B9" s="2"/>
      <c r="C9" s="2"/>
      <c r="D9" s="2"/>
      <c r="E9" s="2"/>
      <c r="F9" s="2"/>
      <c r="G9" s="2"/>
      <c r="H9" s="2"/>
      <c r="I9" s="2"/>
      <c r="K9" s="2"/>
      <c r="L9" s="12" t="s">
        <v>1</v>
      </c>
      <c r="M9" s="2"/>
    </row>
    <row r="10" spans="1:13" ht="19.5" customHeight="1" x14ac:dyDescent="0.2">
      <c r="A10" s="13" t="s">
        <v>2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2"/>
    </row>
    <row r="11" spans="1:13" ht="11.25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ht="12.75" x14ac:dyDescent="0.15">
      <c r="A12" s="15"/>
      <c r="B12" s="15"/>
      <c r="C12" s="15"/>
      <c r="D12" s="16"/>
      <c r="E12" s="16"/>
      <c r="F12" s="17"/>
      <c r="G12" s="15"/>
      <c r="H12" s="15"/>
      <c r="I12" s="15"/>
      <c r="J12" s="15"/>
      <c r="K12" s="15"/>
      <c r="L12" s="15"/>
      <c r="M12" s="16"/>
    </row>
    <row r="13" spans="1:13" ht="12.75" x14ac:dyDescent="0.15">
      <c r="A13" s="18"/>
      <c r="B13" s="19"/>
      <c r="C13" s="20"/>
      <c r="D13" s="21"/>
      <c r="E13" s="22"/>
      <c r="F13" s="22"/>
      <c r="H13" s="23"/>
      <c r="I13" s="24"/>
      <c r="J13" s="24"/>
      <c r="K13" s="24"/>
      <c r="L13" s="24"/>
      <c r="M13" s="17"/>
    </row>
    <row r="14" spans="1:13" ht="15" customHeight="1" x14ac:dyDescent="0.15">
      <c r="A14" s="18"/>
      <c r="B14" s="25" t="s">
        <v>3</v>
      </c>
      <c r="C14" s="26">
        <f>INDEX('[1]公式予選（TT）AGr-結果表・グリッド用（貼付）'!$A:$Z,MATCH(1,'[1]公式予選（TT）AGr-結果表・グリッド用（貼付）'!$A:$A,0),MATCH("No.",'[1]公式予選（TT）AGr-結果表・グリッド用（貼付）'!$1:$1,0))</f>
        <v>51</v>
      </c>
      <c r="D14" s="27" t="str">
        <f>INDEX('[1]公式予選（TT）AGr-結果表・グリッド用（貼付）'!$A:$Z,MATCH(1,'[1]公式予選（TT）AGr-結果表・グリッド用（貼付）'!$A:$A,0),MATCH("名前",'[1]公式予選（TT）AGr-結果表・グリッド用（貼付）'!$1:$1,0))</f>
        <v>佐々木 克行</v>
      </c>
      <c r="E14" s="28"/>
      <c r="F14" s="29">
        <f>IF(INDEX('[1]公式予選（TT）AGr-結果表・グリッド用（貼付）'!$A:$Z,MATCH(1,'[1]公式予選（TT）AGr-結果表・グリッド用（貼付）'!$A:$A,0),MATCH("BestLap",'[1]公式予選（TT）AGr-結果表・グリッド用（貼付）'!$1:$1,0))=0,,INDEX('[1]公式予選（TT）AGr-結果表・グリッド用（貼付）'!$A:$Z,MATCH(1,'[1]公式予選（TT）AGr-結果表・グリッド用（貼付）'!$A:$A,0),MATCH("BestLap",'[1]公式予選（TT）AGr-結果表・グリッド用（貼付）'!$1:$1,0)))</f>
        <v>55.944000000000003</v>
      </c>
      <c r="G14" s="5">
        <v>2</v>
      </c>
      <c r="H14" s="30">
        <f>INDEX('[1]公式予選（TT）AGr-結果表・グリッド用（貼付）'!$A:$Z,MATCH($G14,'[1]公式予選（TT）AGr-結果表・グリッド用（貼付）'!$A:$A,0),MATCH("No.",'[1]公式予選（TT）AGr-結果表・グリッド用（貼付）'!$1:$1,0))</f>
        <v>43</v>
      </c>
      <c r="I14" s="27" t="str">
        <f>IFERROR(INDEX('[1]公式予選（TT）AGr-結果表・グリッド用（貼付）'!$A:$Z,MATCH($G14,'[1]公式予選（TT）AGr-結果表・グリッド用（貼付）'!$A:$A,0),MATCH("名前",'[1]公式予選（TT）AGr-結果表・グリッド用（貼付）'!$1:$1,0)),"")</f>
        <v>大見 幸正</v>
      </c>
      <c r="J14" s="27"/>
      <c r="K14" s="29">
        <f>IFERROR(IF(INDEX('[1]公式予選（TT）AGr-結果表・グリッド用（貼付）'!$A:$Z,MATCH($G14,'[1]公式予選（TT）AGr-結果表・グリッド用（貼付）'!$A:$A,0),MATCH("BestLap",'[1]公式予選（TT）AGr-結果表・グリッド用（貼付）'!$1:$1,0))=0,"",INDEX('[1]公式予選（TT）AGr-結果表・グリッド用（貼付）'!$A:$Z,MATCH($G14,'[1]公式予選（TT）AGr-結果表・グリッド用（貼付）'!$A:$A,0),MATCH("BestLap",'[1]公式予選（TT）AGr-結果表・グリッド用（貼付）'!$1:$1,0))),"")</f>
        <v>56.22</v>
      </c>
      <c r="L14" s="31"/>
      <c r="M14" s="17"/>
    </row>
    <row r="15" spans="1:13" ht="6" customHeight="1" x14ac:dyDescent="0.15">
      <c r="A15" s="18"/>
      <c r="B15" s="19"/>
      <c r="C15" s="32" t="str">
        <f>IF(INDEX('[1]公式予選（TT）AGr-結果表・グリッド用（貼付）'!$A:$Z,MATCH(1,'[1]公式予選（TT）AGr-結果表・グリッド用（貼付）'!$A:$A,0),MATCH("クラス",'[1]公式予選（TT）AGr-結果表・グリッド用（貼付）'!$1:$1,0))=0,"",INDEX('[1]公式予選（TT）AGr-結果表・グリッド用（貼付）'!$A:$Z,MATCH(1,'[1]公式予選（TT）AGr-結果表・グリッド用（貼付）'!$A:$A,0),MATCH("クラス",'[1]公式予選（TT）AGr-結果表・グリッド用（貼付）'!$1:$1,0)))</f>
        <v>SUPER SS</v>
      </c>
      <c r="D15" s="33"/>
      <c r="E15" s="34"/>
      <c r="F15" s="32" t="str">
        <f>IF(INDEX('[1]公式予選（TT）AGr-結果表・グリッド用（貼付）'!$A:$Z,MATCH(1,'[1]公式予選（TT）AGr-結果表・グリッド用（貼付）'!$A:$A,0),MATCH("Model/Engine",'[1]公式予選（TT）AGr-結果表・グリッド用（貼付）'!$1:$1,0))=0,"",INDEX('[1]公式予選（TT）AGr-結果表・グリッド用（貼付）'!$A:$Z,MATCH(1,'[1]公式予選（TT）AGr-結果表・グリッド用（貼付）'!$A:$A,0),MATCH("Model/Engine",'[1]公式予選（TT）AGr-結果表・グリッド用（貼付）'!$1:$1,0)))</f>
        <v>carp/YAMAHA</v>
      </c>
      <c r="G15" s="19"/>
      <c r="H15" s="32" t="str">
        <f>IF(IFERROR(INDEX('[1]公式予選（TT）AGr-結果表・グリッド用（貼付）'!$A:$Z,MATCH($G14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14,'[1]公式予選（TT）AGr-結果表・グリッド用（貼付）'!$A:$A,0),MATCH("クラス",'[1]公式予選（TT）AGr-結果表・グリッド用（貼付）'!$1:$1,0)),""))</f>
        <v>SUPER SS</v>
      </c>
      <c r="I15" s="33"/>
      <c r="J15" s="35"/>
      <c r="K15" s="32" t="str">
        <f>IFERROR(IF(INDEX('[1]公式予選（TT）AGr-結果表・グリッド用（貼付）'!$A:$Z,MATCH($G14,'[1]公式予選（TT）AGr-結果表・グリッド用（貼付）'!$A:$A,0),MATCH("Model/Engine",'[1]公式予選（TT）AGr-結果表・グリッド用（貼付）'!$1:$1,0))=0,"",INDEX('[1]公式予選（TT）AGr-結果表・グリッド用（貼付）'!$A:$Z,MATCH($G14,'[1]公式予選（TT）AGr-結果表・グリッド用（貼付）'!$A:$A,0),MATCH("Model/Engine",'[1]公式予選（TT）AGr-結果表・グリッド用（貼付）'!$1:$1,0))),"")</f>
        <v>TONY/YAMAHA</v>
      </c>
      <c r="L15" s="31"/>
      <c r="M15" s="17"/>
    </row>
    <row r="16" spans="1:13" ht="9.9499999999999993" customHeight="1" x14ac:dyDescent="0.15">
      <c r="A16" s="18"/>
      <c r="B16" s="19"/>
      <c r="C16" s="36" t="str">
        <f>IF(INDEX('[1]公式予選（TT）AGr-結果表・グリッド用（貼付）'!$A:$Z,MATCH(1,'[1]公式予選（TT）AGr-結果表・グリッド用（貼付）'!$A:$A,0),MATCH("team",'[1]公式予選（TT）AGr-結果表・グリッド用（貼付）'!$1:$1,0))=0,"",INDEX('[1]公式予選（TT）AGr-結果表・グリッド用（貼付）'!$A:$Z,MATCH(1,'[1]公式予選（TT）AGr-結果表・グリッド用（貼付）'!$A:$A,0),MATCH("team",'[1]公式予選（TT）AGr-結果表・グリッド用（貼付）'!$1:$1,0)))</f>
        <v>ｶﾞﾂｶﾞﾂGUTS! ﾋｽﾄﾘｰ</v>
      </c>
      <c r="D16" s="37"/>
      <c r="E16" s="38"/>
      <c r="F16" s="39"/>
      <c r="G16" s="19"/>
      <c r="H16" s="40" t="str">
        <f>IFERROR(IF(INDEX('[1]公式予選（TT）AGr-結果表・グリッド用（貼付）'!$A:$Z,MATCH($G14,'[1]公式予選（TT）AGr-結果表・グリッド用（貼付）'!$A:$A,0),MATCH("team",'[1]公式予選（TT）AGr-結果表・グリッド用（貼付）'!$1:$1,0))=0,"",INDEX('[1]公式予選（TT）AGr-結果表・グリッド用（貼付）'!$A:$Z,MATCH($G14,'[1]公式予選（TT）AGr-結果表・グリッド用（貼付）'!$A:$A,0),MATCH("team",'[1]公式予選（TT）AGr-結果表・グリッド用（貼付）'!$1:$1,0))),"")</f>
        <v>T WEST RS</v>
      </c>
      <c r="I16" s="41"/>
      <c r="J16" s="40"/>
      <c r="K16" s="39"/>
      <c r="L16" s="42"/>
      <c r="M16" s="17"/>
    </row>
    <row r="17" spans="1:13" ht="6" customHeight="1" x14ac:dyDescent="0.15">
      <c r="A17" s="18"/>
      <c r="B17" s="19"/>
      <c r="C17" s="20"/>
      <c r="D17" s="21"/>
      <c r="E17" s="22"/>
      <c r="F17" s="39"/>
      <c r="G17" s="20"/>
      <c r="H17" s="43"/>
      <c r="I17" s="24"/>
      <c r="J17" s="24"/>
      <c r="K17" s="31"/>
      <c r="L17" s="32"/>
      <c r="M17" s="17"/>
    </row>
    <row r="18" spans="1:13" ht="15" customHeight="1" x14ac:dyDescent="0.15">
      <c r="A18" s="18"/>
      <c r="B18" s="5">
        <f>IF(MAX('[1]公式予選（TT）AGr-結果表・グリッド用（貼付）'!A:A)&gt;G14,G14+1,"")</f>
        <v>3</v>
      </c>
      <c r="C18" s="30">
        <f>IFERROR(INDEX('[1]公式予選（TT）AGr-結果表・グリッド用（貼付）'!$A:$Z,MATCH($B18,'[1]公式予選（TT）AGr-結果表・グリッド用（貼付）'!$A:$A,0),MATCH("No.",'[1]公式予選（TT）AGr-結果表・グリッド用（貼付）'!$1:$1,0)),"")</f>
        <v>96</v>
      </c>
      <c r="D18" s="27" t="str">
        <f>IFERROR(INDEX('[1]公式予選（TT）AGr-結果表・グリッド用（貼付）'!$A:$Z,MATCH($B18,'[1]公式予選（TT）AGr-結果表・グリッド用（貼付）'!$A:$A,0),MATCH("名前",'[1]公式予選（TT）AGr-結果表・グリッド用（貼付）'!$1:$1,0)),"")</f>
        <v>大野 弘志</v>
      </c>
      <c r="E18" s="27"/>
      <c r="F18" s="29">
        <f>IF(IFERROR(INDEX('[1]公式予選（TT）AGr-結果表・グリッド用（貼付）'!$A:$Z,MATCH($B18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18,'[1]公式予選（TT）AGr-結果表・グリッド用（貼付）'!$A:$A,0),MATCH("BestLap",'[1]公式予選（TT）AGr-結果表・グリッド用（貼付）'!$1:$1,0)),""))</f>
        <v>56.298999999999999</v>
      </c>
      <c r="G18" s="5">
        <f>IF(MAX('[1]公式予選（TT）AGr-結果表・グリッド用（貼付）'!$A:$A)&gt;B18,B18+1,"")</f>
        <v>4</v>
      </c>
      <c r="H18" s="30">
        <f>INDEX('[1]公式予選（TT）AGr-結果表・グリッド用（貼付）'!$A:$Z,MATCH($G18,'[1]公式予選（TT）AGr-結果表・グリッド用（貼付）'!$A:$A,0),MATCH("No.",'[1]公式予選（TT）AGr-結果表・グリッド用（貼付）'!$1:$1,0))</f>
        <v>15</v>
      </c>
      <c r="I18" s="27" t="str">
        <f>IFERROR(INDEX('[1]公式予選（TT）AGr-結果表・グリッド用（貼付）'!$A:$Z,MATCH($G18,'[1]公式予選（TT）AGr-結果表・グリッド用（貼付）'!$A:$A,0),MATCH("名前",'[1]公式予選（TT）AGr-結果表・グリッド用（貼付）'!$1:$1,0)),"")</f>
        <v>田中 哲</v>
      </c>
      <c r="J18" s="27"/>
      <c r="K18" s="29">
        <f>IFERROR(IF(INDEX('[1]公式予選（TT）AGr-結果表・グリッド用（貼付）'!$A:$Z,MATCH($G18,'[1]公式予選（TT）AGr-結果表・グリッド用（貼付）'!$A:$A,0),MATCH("BestLap",'[1]公式予選（TT）AGr-結果表・グリッド用（貼付）'!$1:$1,0))=0,"",INDEX('[1]公式予選（TT）AGr-結果表・グリッド用（貼付）'!$A:$Z,MATCH($G18,'[1]公式予選（TT）AGr-結果表・グリッド用（貼付）'!$A:$A,0),MATCH("BestLap",'[1]公式予選（TT）AGr-結果表・グリッド用（貼付）'!$1:$1,0))),"")</f>
        <v>56.372999999999998</v>
      </c>
      <c r="L18" s="39"/>
      <c r="M18" s="17"/>
    </row>
    <row r="19" spans="1:13" ht="6" customHeight="1" x14ac:dyDescent="0.15">
      <c r="A19" s="18"/>
      <c r="B19" s="19"/>
      <c r="C19" s="32" t="str">
        <f>IF(IFERROR(INDEX('[1]公式予選（TT）AGr-結果表・グリッド用（貼付）'!$A:$Z,MATCH($B18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18,'[1]公式予選（TT）AGr-結果表・グリッド用（貼付）'!$A:$A,0),MATCH("クラス",'[1]公式予選（TT）AGr-結果表・グリッド用（貼付）'!$1:$1,0)),""))</f>
        <v>SUPER SS</v>
      </c>
      <c r="D19" s="33"/>
      <c r="E19" s="35"/>
      <c r="F19" s="32" t="str">
        <f>IF(IFERROR(INDEX('[1]公式予選（TT）AGr-結果表・グリッド用（貼付）'!$A:$Z,MATCH($B18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18,'[1]公式予選（TT）AGr-結果表・グリッド用（貼付）'!$A:$A,0),MATCH("Model/Engine",'[1]公式予選（TT）AGr-結果表・グリッド用（貼付）'!$1:$1,0)),""))</f>
        <v>EXPRIT/YAMAHA</v>
      </c>
      <c r="G19" s="19"/>
      <c r="H19" s="32" t="str">
        <f>IF(IFERROR(INDEX('[1]公式予選（TT）AGr-結果表・グリッド用（貼付）'!$A:$Z,MATCH($G18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18,'[1]公式予選（TT）AGr-結果表・グリッド用（貼付）'!$A:$A,0),MATCH("クラス",'[1]公式予選（TT）AGr-結果表・グリッド用（貼付）'!$1:$1,0)),""))</f>
        <v>SUPER SS</v>
      </c>
      <c r="I19" s="33"/>
      <c r="J19" s="35"/>
      <c r="K19" s="32" t="str">
        <f>IFERROR(IF(INDEX('[1]公式予選（TT）AGr-結果表・グリッド用（貼付）'!$A:$Z,MATCH($G18,'[1]公式予選（TT）AGr-結果表・グリッド用（貼付）'!$A:$A,0),MATCH("Model/Engine",'[1]公式予選（TT）AGr-結果表・グリッド用（貼付）'!$1:$1,0))=0,"",INDEX('[1]公式予選（TT）AGr-結果表・グリッド用（貼付）'!$A:$Z,MATCH($G18,'[1]公式予選（TT）AGr-結果表・グリッド用（貼付）'!$A:$A,0),MATCH("Model/Engine",'[1]公式予選（TT）AGr-結果表・グリッド用（貼付）'!$1:$1,0))),"")</f>
        <v>birelART/YAMAHA</v>
      </c>
      <c r="L19" s="31"/>
      <c r="M19" s="17"/>
    </row>
    <row r="20" spans="1:13" ht="9.9499999999999993" customHeight="1" x14ac:dyDescent="0.15">
      <c r="A20" s="18"/>
      <c r="B20" s="19"/>
      <c r="C20" s="40" t="str">
        <f>IF(IFERROR(INDEX('[1]公式予選（TT）AGr-結果表・グリッド用（貼付）'!$A:$Z,MATCH($B18,'[1]公式予選（TT）AGr-結果表・グリッド用（貼付）'!$A:$A,0),MATCH("team",'[1]公式予選（TT）AGr-結果表・グリッド用（貼付）'!$1:$1,0)),"")=0,"",IFERROR(INDEX('[1]公式予選（TT）AGr-結果表・グリッド用（貼付）'!$A:$Z,MATCH($B18,'[1]公式予選（TT）AGr-結果表・グリッド用（貼付）'!$A:$A,0),MATCH("team",'[1]公式予選（TT）AGr-結果表・グリッド用（貼付）'!$1:$1,0)),""))</f>
        <v>SLT.RT/Team BONJIN</v>
      </c>
      <c r="D20" s="41"/>
      <c r="E20" s="40"/>
      <c r="F20" s="39"/>
      <c r="G20" s="19"/>
      <c r="H20" s="40" t="str">
        <f>IFERROR(IF(INDEX('[1]公式予選（TT）AGr-結果表・グリッド用（貼付）'!$A:$Z,MATCH($G18,'[1]公式予選（TT）AGr-結果表・グリッド用（貼付）'!$A:$A,0),MATCH("team",'[1]公式予選（TT）AGr-結果表・グリッド用（貼付）'!$1:$1,0))=0,"",INDEX('[1]公式予選（TT）AGr-結果表・グリッド用（貼付）'!$A:$Z,MATCH($G18,'[1]公式予選（TT）AGr-結果表・グリッド用（貼付）'!$A:$A,0),MATCH("team",'[1]公式予選（TT）AGr-結果表・グリッド用（貼付）'!$1:$1,0))),"")</f>
        <v>Astech</v>
      </c>
      <c r="I20" s="41"/>
      <c r="J20" s="40"/>
      <c r="K20" s="39"/>
      <c r="L20" s="42"/>
      <c r="M20" s="17"/>
    </row>
    <row r="21" spans="1:13" ht="6" customHeight="1" x14ac:dyDescent="0.15">
      <c r="A21" s="18"/>
      <c r="B21" s="19"/>
      <c r="C21" s="20"/>
      <c r="D21" s="21"/>
      <c r="E21" s="22"/>
      <c r="F21" s="44"/>
      <c r="G21" s="20"/>
      <c r="H21" s="43"/>
      <c r="I21" s="24"/>
      <c r="J21" s="24"/>
      <c r="K21" s="31"/>
      <c r="L21" s="32"/>
      <c r="M21" s="17"/>
    </row>
    <row r="22" spans="1:13" ht="15" customHeight="1" x14ac:dyDescent="0.15">
      <c r="A22" s="18"/>
      <c r="B22" s="5">
        <f>IF(MAX('[1]公式予選（TT）AGr-結果表・グリッド用（貼付）'!A:A)&gt;G18,G18+1,"")</f>
        <v>5</v>
      </c>
      <c r="C22" s="30">
        <f>IFERROR(INDEX('[1]公式予選（TT）AGr-結果表・グリッド用（貼付）'!$A:$Z,MATCH($B22,'[1]公式予選（TT）AGr-結果表・グリッド用（貼付）'!$A:$A,0),MATCH("No.",'[1]公式予選（TT）AGr-結果表・グリッド用（貼付）'!$1:$1,0)),"")</f>
        <v>3</v>
      </c>
      <c r="D22" s="27" t="str">
        <f>IFERROR(INDEX('[1]公式予選（TT）AGr-結果表・グリッド用（貼付）'!$A:$Z,MATCH($B22,'[1]公式予選（TT）AGr-結果表・グリッド用（貼付）'!$A:$A,0),MATCH("名前",'[1]公式予選（TT）AGr-結果表・グリッド用（貼付）'!$1:$1,0)),"")</f>
        <v>奥野 安眞</v>
      </c>
      <c r="E22" s="27"/>
      <c r="F22" s="29">
        <f>IF(IFERROR(INDEX('[1]公式予選（TT）AGr-結果表・グリッド用（貼付）'!$A:$Z,MATCH($B22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22,'[1]公式予選（TT）AGr-結果表・グリッド用（貼付）'!$A:$A,0),MATCH("BestLap",'[1]公式予選（TT）AGr-結果表・グリッド用（貼付）'!$1:$1,0)),""))</f>
        <v>56.375</v>
      </c>
      <c r="G22" s="5">
        <f>IF(MAX('[1]公式予選（TT）AGr-結果表・グリッド用（貼付）'!$A:$A)&gt;B22,B22+1,"")</f>
        <v>6</v>
      </c>
      <c r="H22" s="30">
        <f>INDEX('[1]公式予選（TT）AGr-結果表・グリッド用（貼付）'!$A:$Z,MATCH($G22,'[1]公式予選（TT）AGr-結果表・グリッド用（貼付）'!$A:$A,0),MATCH("No.",'[1]公式予選（TT）AGr-結果表・グリッド用（貼付）'!$1:$1,0))</f>
        <v>1</v>
      </c>
      <c r="I22" s="27" t="str">
        <f>IFERROR(INDEX('[1]公式予選（TT）AGr-結果表・グリッド用（貼付）'!$A:$Z,MATCH($G22,'[1]公式予選（TT）AGr-結果表・グリッド用（貼付）'!$A:$A,0),MATCH("名前",'[1]公式予選（TT）AGr-結果表・グリッド用（貼付）'!$1:$1,0)),"")</f>
        <v>野嵜 弘樹</v>
      </c>
      <c r="J22" s="27"/>
      <c r="K22" s="29">
        <f>IFERROR(IF(INDEX('[1]公式予選（TT）AGr-結果表・グリッド用（貼付）'!$A:$Z,MATCH($G22,'[1]公式予選（TT）AGr-結果表・グリッド用（貼付）'!$A:$A,0),MATCH("BestLap",'[1]公式予選（TT）AGr-結果表・グリッド用（貼付）'!$1:$1,0))=0,"",INDEX('[1]公式予選（TT）AGr-結果表・グリッド用（貼付）'!$A:$Z,MATCH($G22,'[1]公式予選（TT）AGr-結果表・グリッド用（貼付）'!$A:$A,0),MATCH("BestLap",'[1]公式予選（TT）AGr-結果表・グリッド用（貼付）'!$1:$1,0))),"")</f>
        <v>56.418999999999997</v>
      </c>
      <c r="L22" s="39"/>
      <c r="M22" s="17"/>
    </row>
    <row r="23" spans="1:13" ht="6" customHeight="1" x14ac:dyDescent="0.15">
      <c r="A23" s="18"/>
      <c r="B23" s="19"/>
      <c r="C23" s="32" t="str">
        <f>IF(IFERROR(INDEX('[1]公式予選（TT）AGr-結果表・グリッド用（貼付）'!$A:$Z,MATCH($B22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22,'[1]公式予選（TT）AGr-結果表・グリッド用（貼付）'!$A:$A,0),MATCH("クラス",'[1]公式予選（TT）AGr-結果表・グリッド用（貼付）'!$1:$1,0)),""))</f>
        <v>SUPER SS</v>
      </c>
      <c r="D23" s="33"/>
      <c r="E23" s="35"/>
      <c r="F23" s="32" t="str">
        <f>IF(IFERROR(INDEX('[1]公式予選（TT）AGr-結果表・グリッド用（貼付）'!$A:$Z,MATCH($B22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22,'[1]公式予選（TT）AGr-結果表・グリッド用（貼付）'!$A:$A,0),MATCH("Model/Engine",'[1]公式予選（TT）AGr-結果表・グリッド用（貼付）'!$1:$1,0)),""))</f>
        <v>MACH1/YAMAHA</v>
      </c>
      <c r="G23" s="19"/>
      <c r="H23" s="32" t="str">
        <f>IF(IFERROR(INDEX('[1]公式予選（TT）AGr-結果表・グリッド用（貼付）'!$A:$Z,MATCH($G22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22,'[1]公式予選（TT）AGr-結果表・グリッド用（貼付）'!$A:$A,0),MATCH("クラス",'[1]公式予選（TT）AGr-結果表・グリッド用（貼付）'!$1:$1,0)),""))</f>
        <v>SUPER SS</v>
      </c>
      <c r="I23" s="33"/>
      <c r="J23" s="35"/>
      <c r="K23" s="32" t="str">
        <f>IFERROR(IF(INDEX('[1]公式予選（TT）AGr-結果表・グリッド用（貼付）'!$A:$Z,MATCH($G22,'[1]公式予選（TT）AGr-結果表・グリッド用（貼付）'!$A:$A,0),MATCH("Model/Engine",'[1]公式予選（TT）AGr-結果表・グリッド用（貼付）'!$1:$1,0))=0,"",INDEX('[1]公式予選（TT）AGr-結果表・グリッド用（貼付）'!$A:$Z,MATCH($G22,'[1]公式予選（TT）AGr-結果表・グリッド用（貼付）'!$A:$A,0),MATCH("Model/Engine",'[1]公式予選（TT）AGr-結果表・グリッド用（貼付）'!$1:$1,0))),"")</f>
        <v>crocpromotion/YAMAHA</v>
      </c>
      <c r="L23" s="31"/>
      <c r="M23" s="17"/>
    </row>
    <row r="24" spans="1:13" ht="9.9499999999999993" customHeight="1" x14ac:dyDescent="0.15">
      <c r="A24" s="18"/>
      <c r="B24" s="19"/>
      <c r="C24" s="40" t="str">
        <f>IF(IFERROR(INDEX('[1]公式予選（TT）AGr-結果表・グリッド用（貼付）'!$A:$Z,MATCH($B22,'[1]公式予選（TT）AGr-結果表・グリッド用（貼付）'!$A:$A,0),MATCH("team",'[1]公式予選（TT）AGr-結果表・グリッド用（貼付）'!$1:$1,0)),"")=0,"",IFERROR(INDEX('[1]公式予選（TT）AGr-結果表・グリッド用（貼付）'!$A:$Z,MATCH($B22,'[1]公式予選（TT）AGr-結果表・グリッド用（貼付）'!$A:$A,0),MATCH("team",'[1]公式予選（TT）AGr-結果表・グリッド用（貼付）'!$1:$1,0)),""))</f>
        <v>F's CLUB</v>
      </c>
      <c r="D24" s="41"/>
      <c r="E24" s="40"/>
      <c r="F24" s="39"/>
      <c r="G24" s="19"/>
      <c r="H24" s="40" t="str">
        <f>IFERROR(IF(INDEX('[1]公式予選（TT）AGr-結果表・グリッド用（貼付）'!$A:$Z,MATCH($G22,'[1]公式予選（TT）AGr-結果表・グリッド用（貼付）'!$A:$A,0),MATCH("team",'[1]公式予選（TT）AGr-結果表・グリッド用（貼付）'!$1:$1,0))=0,"",INDEX('[1]公式予選（TT）AGr-結果表・グリッド用（貼付）'!$A:$Z,MATCH($G22,'[1]公式予選（TT）AGr-結果表・グリッド用（貼付）'!$A:$A,0),MATCH("team",'[1]公式予選（TT）AGr-結果表・グリッド用（貼付）'!$1:$1,0))),"")</f>
        <v>ﾓｱｺﾗｰｼﾞｭ TQS</v>
      </c>
      <c r="I24" s="41"/>
      <c r="J24" s="40"/>
      <c r="K24" s="39"/>
      <c r="L24" s="42"/>
      <c r="M24" s="17"/>
    </row>
    <row r="25" spans="1:13" ht="6" customHeight="1" x14ac:dyDescent="0.15">
      <c r="A25" s="18"/>
      <c r="B25" s="19"/>
      <c r="C25" s="20"/>
      <c r="D25" s="21"/>
      <c r="E25" s="22"/>
      <c r="F25" s="44"/>
      <c r="G25" s="20"/>
      <c r="H25" s="43"/>
      <c r="I25" s="24"/>
      <c r="J25" s="24"/>
      <c r="K25" s="31"/>
      <c r="L25" s="32"/>
      <c r="M25" s="17"/>
    </row>
    <row r="26" spans="1:13" ht="15" customHeight="1" x14ac:dyDescent="0.15">
      <c r="A26" s="18"/>
      <c r="B26" s="5">
        <f>IF(MAX('[1]公式予選（TT）AGr-結果表・グリッド用（貼付）'!A:A)&gt;G22,G22+1,"")</f>
        <v>7</v>
      </c>
      <c r="C26" s="30">
        <f>IFERROR(INDEX('[1]公式予選（TT）AGr-結果表・グリッド用（貼付）'!$A:$Z,MATCH($B26,'[1]公式予選（TT）AGr-結果表・グリッド用（貼付）'!$A:$A,0),MATCH("No.",'[1]公式予選（TT）AGr-結果表・グリッド用（貼付）'!$1:$1,0)),"")</f>
        <v>9</v>
      </c>
      <c r="D26" s="27" t="str">
        <f>IFERROR(INDEX('[1]公式予選（TT）AGr-結果表・グリッド用（貼付）'!$A:$Z,MATCH($B26,'[1]公式予選（TT）AGr-結果表・グリッド用（貼付）'!$A:$A,0),MATCH("名前",'[1]公式予選（TT）AGr-結果表・グリッド用（貼付）'!$1:$1,0)),"")</f>
        <v>澤口 宙征</v>
      </c>
      <c r="E26" s="27"/>
      <c r="F26" s="29">
        <f>IF(IFERROR(INDEX('[1]公式予選（TT）AGr-結果表・グリッド用（貼付）'!$A:$Z,MATCH($B26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26,'[1]公式予選（TT）AGr-結果表・グリッド用（貼付）'!$A:$A,0),MATCH("BestLap",'[1]公式予選（TT）AGr-結果表・グリッド用（貼付）'!$1:$1,0)),""))</f>
        <v>56.530999999999999</v>
      </c>
      <c r="G26" s="5">
        <f>IF(MAX('[1]公式予選（TT）AGr-結果表・グリッド用（貼付）'!$A:$A)&gt;B26,B26+1,"")</f>
        <v>8</v>
      </c>
      <c r="H26" s="30">
        <f>INDEX('[1]公式予選（TT）AGr-結果表・グリッド用（貼付）'!$A:$Z,MATCH($G26,'[1]公式予選（TT）AGr-結果表・グリッド用（貼付）'!$A:$A,0),MATCH("No.",'[1]公式予選（TT）AGr-結果表・グリッド用（貼付）'!$1:$1,0))</f>
        <v>16</v>
      </c>
      <c r="I26" s="27" t="str">
        <f>IFERROR(INDEX('[1]公式予選（TT）AGr-結果表・グリッド用（貼付）'!$A:$Z,MATCH($G26,'[1]公式予選（TT）AGr-結果表・グリッド用（貼付）'!$A:$A,0),MATCH("名前",'[1]公式予選（TT）AGr-結果表・グリッド用（貼付）'!$1:$1,0)),"")</f>
        <v>小辻 隼人</v>
      </c>
      <c r="J26" s="27"/>
      <c r="K26" s="29">
        <f>IFERROR(IF(INDEX('[1]公式予選（TT）AGr-結果表・グリッド用（貼付）'!$A:$Z,MATCH($G26,'[1]公式予選（TT）AGr-結果表・グリッド用（貼付）'!$A:$A,0),MATCH("BestLap",'[1]公式予選（TT）AGr-結果表・グリッド用（貼付）'!$1:$1,0))=0,"",INDEX('[1]公式予選（TT）AGr-結果表・グリッド用（貼付）'!$A:$Z,MATCH($G26,'[1]公式予選（TT）AGr-結果表・グリッド用（貼付）'!$A:$A,0),MATCH("BestLap",'[1]公式予選（TT）AGr-結果表・グリッド用（貼付）'!$1:$1,0))),"")</f>
        <v>56.673999999999999</v>
      </c>
      <c r="L26" s="39"/>
      <c r="M26" s="17"/>
    </row>
    <row r="27" spans="1:13" ht="6" customHeight="1" x14ac:dyDescent="0.15">
      <c r="A27" s="18"/>
      <c r="B27" s="19"/>
      <c r="C27" s="32" t="str">
        <f>IF(IFERROR(INDEX('[1]公式予選（TT）AGr-結果表・グリッド用（貼付）'!$A:$Z,MATCH($B26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26,'[1]公式予選（TT）AGr-結果表・グリッド用（貼付）'!$A:$A,0),MATCH("クラス",'[1]公式予選（TT）AGr-結果表・グリッド用（貼付）'!$1:$1,0)),""))</f>
        <v>SUPER SS</v>
      </c>
      <c r="D27" s="33"/>
      <c r="E27" s="35"/>
      <c r="F27" s="32" t="str">
        <f>IF(IFERROR(INDEX('[1]公式予選（TT）AGr-結果表・グリッド用（貼付）'!$A:$Z,MATCH($B26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26,'[1]公式予選（TT）AGr-結果表・グリッド用（貼付）'!$A:$A,0),MATCH("Model/Engine",'[1]公式予選（TT）AGr-結果表・グリッド用（貼付）'!$1:$1,0)),""))</f>
        <v>REDSPEED/YAMAHA</v>
      </c>
      <c r="G27" s="19"/>
      <c r="H27" s="32" t="str">
        <f>IF(IFERROR(INDEX('[1]公式予選（TT）AGr-結果表・グリッド用（貼付）'!$A:$Z,MATCH($G26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26,'[1]公式予選（TT）AGr-結果表・グリッド用（貼付）'!$A:$A,0),MATCH("クラス",'[1]公式予選（TT）AGr-結果表・グリッド用（貼付）'!$1:$1,0)),""))</f>
        <v>SUPER SS</v>
      </c>
      <c r="I27" s="33"/>
      <c r="J27" s="35"/>
      <c r="K27" s="32" t="str">
        <f>IFERROR(IF(INDEX('[1]公式予選（TT）AGr-結果表・グリッド用（貼付）'!$A:$Z,MATCH($G26,'[1]公式予選（TT）AGr-結果表・グリッド用（貼付）'!$A:$A,0),MATCH("Model/Engine",'[1]公式予選（TT）AGr-結果表・グリッド用（貼付）'!$1:$1,0))=0,"",INDEX('[1]公式予選（TT）AGr-結果表・グリッド用（貼付）'!$A:$Z,MATCH($G26,'[1]公式予選（TT）AGr-結果表・グリッド用（貼付）'!$A:$A,0),MATCH("Model/Engine",'[1]公式予選（TT）AGr-結果表・グリッド用（貼付）'!$1:$1,0))),"")</f>
        <v>CL/YAMAHA</v>
      </c>
      <c r="L27" s="31"/>
      <c r="M27" s="17"/>
    </row>
    <row r="28" spans="1:13" ht="9.9499999999999993" customHeight="1" x14ac:dyDescent="0.15">
      <c r="A28" s="18"/>
      <c r="B28" s="19"/>
      <c r="C28" s="40" t="str">
        <f>IF(IFERROR(INDEX('[1]公式予選（TT）AGr-結果表・グリッド用（貼付）'!$A:$Z,MATCH($B26,'[1]公式予選（TT）AGr-結果表・グリッド用（貼付）'!$A:$A,0),MATCH("team",'[1]公式予選（TT）AGr-結果表・グリッド用（貼付）'!$1:$1,0)),"")=0,"",IFERROR(INDEX('[1]公式予選（TT）AGr-結果表・グリッド用（貼付）'!$A:$Z,MATCH($B26,'[1]公式予選（TT）AGr-結果表・グリッド用（貼付）'!$A:$A,0),MATCH("team",'[1]公式予選（TT）AGr-結果表・グリッド用（貼付）'!$1:$1,0)),""))</f>
        <v>ﾊﾗﾀﾞｶｰﾄｸﾗﾌﾞ</v>
      </c>
      <c r="D28" s="41"/>
      <c r="E28" s="40"/>
      <c r="F28" s="39"/>
      <c r="G28" s="19"/>
      <c r="H28" s="40" t="str">
        <f>IFERROR(IF(INDEX('[1]公式予選（TT）AGr-結果表・グリッド用（貼付）'!$A:$Z,MATCH($G26,'[1]公式予選（TT）AGr-結果表・グリッド用（貼付）'!$A:$A,0),MATCH("team",'[1]公式予選（TT）AGr-結果表・グリッド用（貼付）'!$1:$1,0))=0,"",INDEX('[1]公式予選（TT）AGr-結果表・グリッド用（貼付）'!$A:$Z,MATCH($G26,'[1]公式予選（TT）AGr-結果表・グリッド用（貼付）'!$A:$A,0),MATCH("team",'[1]公式予選（TT）AGr-結果表・グリッド用（貼付）'!$1:$1,0))),"")</f>
        <v>TIGRE</v>
      </c>
      <c r="I28" s="41"/>
      <c r="J28" s="40"/>
      <c r="K28" s="39"/>
      <c r="L28" s="42"/>
      <c r="M28" s="17"/>
    </row>
    <row r="29" spans="1:13" ht="6" customHeight="1" x14ac:dyDescent="0.15">
      <c r="A29" s="18"/>
      <c r="B29" s="19"/>
      <c r="C29" s="20"/>
      <c r="D29" s="21"/>
      <c r="E29" s="22"/>
      <c r="F29" s="44"/>
      <c r="G29" s="20"/>
      <c r="H29" s="43"/>
      <c r="I29" s="24"/>
      <c r="J29" s="24"/>
      <c r="K29" s="31"/>
      <c r="L29" s="32"/>
      <c r="M29" s="17"/>
    </row>
    <row r="30" spans="1:13" ht="15" customHeight="1" x14ac:dyDescent="0.15">
      <c r="A30" s="18"/>
      <c r="B30" s="5">
        <f>IF(MAX('[1]公式予選（TT）AGr-結果表・グリッド用（貼付）'!A:A)&gt;G26,G26+1,"")</f>
        <v>9</v>
      </c>
      <c r="C30" s="30">
        <f>IFERROR(INDEX('[1]公式予選（TT）AGr-結果表・グリッド用（貼付）'!$A:$Z,MATCH($B30,'[1]公式予選（TT）AGr-結果表・グリッド用（貼付）'!$A:$A,0),MATCH("No.",'[1]公式予選（TT）AGr-結果表・グリッド用（貼付）'!$1:$1,0)),"")</f>
        <v>69</v>
      </c>
      <c r="D30" s="27" t="str">
        <f>IFERROR(INDEX('[1]公式予選（TT）AGr-結果表・グリッド用（貼付）'!$A:$Z,MATCH($B30,'[1]公式予選（TT）AGr-結果表・グリッド用（貼付）'!$A:$A,0),MATCH("名前",'[1]公式予選（TT）AGr-結果表・グリッド用（貼付）'!$1:$1,0)),"")</f>
        <v>野口 善久</v>
      </c>
      <c r="E30" s="27"/>
      <c r="F30" s="29">
        <f>IF(IFERROR(INDEX('[1]公式予選（TT）AGr-結果表・グリッド用（貼付）'!$A:$Z,MATCH($B30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30,'[1]公式予選（TT）AGr-結果表・グリッド用（貼付）'!$A:$A,0),MATCH("BestLap",'[1]公式予選（TT）AGr-結果表・グリッド用（貼付）'!$1:$1,0)),""))</f>
        <v>56.774999999999999</v>
      </c>
      <c r="G30" s="5">
        <f>IF(MAX('[1]公式予選（TT）AGr-結果表・グリッド用（貼付）'!$A:$A)&gt;B30,B30+1,"")</f>
        <v>10</v>
      </c>
      <c r="H30" s="30">
        <f>INDEX('[1]公式予選（TT）AGr-結果表・グリッド用（貼付）'!$A:$Z,MATCH($G30,'[1]公式予選（TT）AGr-結果表・グリッド用（貼付）'!$A:$A,0),MATCH("No.",'[1]公式予選（TT）AGr-結果表・グリッド用（貼付）'!$1:$1,0))</f>
        <v>53</v>
      </c>
      <c r="I30" s="27" t="str">
        <f>IFERROR(INDEX('[1]公式予選（TT）AGr-結果表・グリッド用（貼付）'!$A:$Z,MATCH($G30,'[1]公式予選（TT）AGr-結果表・グリッド用（貼付）'!$A:$A,0),MATCH("名前",'[1]公式予選（TT）AGr-結果表・グリッド用（貼付）'!$1:$1,0)),"")</f>
        <v>宮崎 知巳</v>
      </c>
      <c r="J30" s="27"/>
      <c r="K30" s="29">
        <f>IFERROR(IF(INDEX('[1]公式予選（TT）AGr-結果表・グリッド用（貼付）'!$A:$Z,MATCH($G30,'[1]公式予選（TT）AGr-結果表・グリッド用（貼付）'!$A:$A,0),MATCH("BestLap",'[1]公式予選（TT）AGr-結果表・グリッド用（貼付）'!$1:$1,0))=0,"",INDEX('[1]公式予選（TT）AGr-結果表・グリッド用（貼付）'!$A:$Z,MATCH($G30,'[1]公式予選（TT）AGr-結果表・グリッド用（貼付）'!$A:$A,0),MATCH("BestLap",'[1]公式予選（TT）AGr-結果表・グリッド用（貼付）'!$1:$1,0))),"")</f>
        <v>56.795999999999999</v>
      </c>
      <c r="L30" s="39"/>
      <c r="M30" s="17"/>
    </row>
    <row r="31" spans="1:13" ht="6" customHeight="1" x14ac:dyDescent="0.15">
      <c r="A31" s="18"/>
      <c r="B31" s="19"/>
      <c r="C31" s="32" t="str">
        <f>IF(IFERROR(INDEX('[1]公式予選（TT）AGr-結果表・グリッド用（貼付）'!$A:$Z,MATCH($B30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30,'[1]公式予選（TT）AGr-結果表・グリッド用（貼付）'!$A:$A,0),MATCH("クラス",'[1]公式予選（TT）AGr-結果表・グリッド用（貼付）'!$1:$1,0)),""))</f>
        <v>SUPER SS</v>
      </c>
      <c r="D31" s="33"/>
      <c r="E31" s="35"/>
      <c r="F31" s="32" t="str">
        <f>IF(IFERROR(INDEX('[1]公式予選（TT）AGr-結果表・グリッド用（貼付）'!$A:$Z,MATCH($B30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30,'[1]公式予選（TT）AGr-結果表・グリッド用（貼付）'!$A:$A,0),MATCH("Model/Engine",'[1]公式予選（TT）AGr-結果表・グリッド用（貼付）'!$1:$1,0)),""))</f>
        <v>TIA/YAMAHA</v>
      </c>
      <c r="G31" s="19"/>
      <c r="H31" s="32" t="str">
        <f>IF(IFERROR(INDEX('[1]公式予選（TT）AGr-結果表・グリッド用（貼付）'!$A:$Z,MATCH($G30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30,'[1]公式予選（TT）AGr-結果表・グリッド用（貼付）'!$A:$A,0),MATCH("クラス",'[1]公式予選（TT）AGr-結果表・グリッド用（貼付）'!$1:$1,0)),""))</f>
        <v>SUPER SS</v>
      </c>
      <c r="I31" s="33"/>
      <c r="J31" s="35"/>
      <c r="K31" s="32" t="str">
        <f>IFERROR(IF(INDEX('[1]公式予選（TT）AGr-結果表・グリッド用（貼付）'!$A:$Z,MATCH($G30,'[1]公式予選（TT）AGr-結果表・グリッド用（貼付）'!$A:$A,0),MATCH("Model/Engine",'[1]公式予選（TT）AGr-結果表・グリッド用（貼付）'!$1:$1,0))=0,"",INDEX('[1]公式予選（TT）AGr-結果表・グリッド用（貼付）'!$A:$Z,MATCH($G30,'[1]公式予選（TT）AGr-結果表・グリッド用（貼付）'!$A:$A,0),MATCH("Model/Engine",'[1]公式予選（TT）AGr-結果表・グリッド用（貼付）'!$1:$1,0))),"")</f>
        <v>トニーカート/YAMAHA</v>
      </c>
      <c r="L31" s="31"/>
      <c r="M31" s="17"/>
    </row>
    <row r="32" spans="1:13" ht="9.9499999999999993" customHeight="1" x14ac:dyDescent="0.15">
      <c r="A32" s="18"/>
      <c r="B32" s="19"/>
      <c r="C32" s="40" t="str">
        <f>IF(IFERROR(INDEX('[1]公式予選（TT）AGr-結果表・グリッド用（貼付）'!$A:$Z,MATCH($B30,'[1]公式予選（TT）AGr-結果表・グリッド用（貼付）'!$A:$A,0),MATCH("team",'[1]公式予選（TT）AGr-結果表・グリッド用（貼付）'!$1:$1,0)),"")=0,"",IFERROR(INDEX('[1]公式予選（TT）AGr-結果表・グリッド用（貼付）'!$A:$Z,MATCH($B30,'[1]公式予選（TT）AGr-結果表・グリッド用（貼付）'!$A:$A,0),MATCH("team",'[1]公式予選（TT）AGr-結果表・グリッド用（貼付）'!$1:$1,0)),""))</f>
        <v>TIA友の会 powered by Sfida</v>
      </c>
      <c r="D32" s="41"/>
      <c r="E32" s="40"/>
      <c r="F32" s="39"/>
      <c r="G32" s="19"/>
      <c r="H32" s="40" t="str">
        <f>IFERROR(IF(INDEX('[1]公式予選（TT）AGr-結果表・グリッド用（貼付）'!$A:$Z,MATCH($G30,'[1]公式予選（TT）AGr-結果表・グリッド用（貼付）'!$A:$A,0),MATCH("team",'[1]公式予選（TT）AGr-結果表・グリッド用（貼付）'!$1:$1,0))=0,"",INDEX('[1]公式予選（TT）AGr-結果表・グリッド用（貼付）'!$A:$Z,MATCH($G30,'[1]公式予選（TT）AGr-結果表・グリッド用（貼付）'!$A:$A,0),MATCH("team",'[1]公式予選（TT）AGr-結果表・グリッド用（貼付）'!$1:$1,0))),"")</f>
        <v>JACKAL HKC</v>
      </c>
      <c r="I32" s="41"/>
      <c r="J32" s="40"/>
      <c r="K32" s="39"/>
      <c r="L32" s="42"/>
      <c r="M32" s="17"/>
    </row>
    <row r="33" spans="1:15" ht="6" customHeight="1" x14ac:dyDescent="0.15">
      <c r="A33" s="2"/>
      <c r="B33" s="2"/>
      <c r="C33" s="2"/>
      <c r="D33" s="2"/>
      <c r="E33" s="2"/>
      <c r="F33" s="45"/>
      <c r="G33" s="2"/>
      <c r="H33" s="2"/>
      <c r="I33" s="2"/>
      <c r="J33" s="2"/>
      <c r="K33" s="45"/>
      <c r="L33" s="32"/>
      <c r="M33" s="2"/>
    </row>
    <row r="34" spans="1:15" ht="15" customHeight="1" x14ac:dyDescent="0.15">
      <c r="A34" s="46"/>
      <c r="B34" s="5">
        <f>IF(MAX('[1]公式予選（TT）AGr-結果表・グリッド用（貼付）'!A:A)&gt;G30,G30+1,"")</f>
        <v>11</v>
      </c>
      <c r="C34" s="30">
        <f>IFERROR(INDEX('[1]公式予選（TT）AGr-結果表・グリッド用（貼付）'!$A:$Z,MATCH($B34,'[1]公式予選（TT）AGr-結果表・グリッド用（貼付）'!$A:$A,0),MATCH("No.",'[1]公式予選（TT）AGr-結果表・グリッド用（貼付）'!$1:$1,0)),"")</f>
        <v>97</v>
      </c>
      <c r="D34" s="27" t="str">
        <f>IFERROR(INDEX('[1]公式予選（TT）AGr-結果表・グリッド用（貼付）'!$A:$Z,MATCH($B34,'[1]公式予選（TT）AGr-結果表・グリッド用（貼付）'!$A:$A,0),MATCH("名前",'[1]公式予選（TT）AGr-結果表・グリッド用（貼付）'!$1:$1,0)),"")</f>
        <v>喜多 佑気</v>
      </c>
      <c r="E34" s="27"/>
      <c r="F34" s="29">
        <f>IF(IFERROR(INDEX('[1]公式予選（TT）AGr-結果表・グリッド用（貼付）'!$A:$Z,MATCH($B34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34,'[1]公式予選（TT）AGr-結果表・グリッド用（貼付）'!$A:$A,0),MATCH("BestLap",'[1]公式予選（TT）AGr-結果表・グリッド用（貼付）'!$1:$1,0)),""))</f>
        <v>56.82</v>
      </c>
      <c r="G34" s="5">
        <f>IF(MAX('[1]公式予選（TT）AGr-結果表・グリッド用（貼付）'!$A:$A)&gt;B34,B34+1,"")</f>
        <v>12</v>
      </c>
      <c r="H34" s="30">
        <f>INDEX('[1]公式予選（TT）AGr-結果表・グリッド用（貼付）'!$A:$Z,MATCH($G34,'[1]公式予選（TT）AGr-結果表・グリッド用（貼付）'!$A:$A,0),MATCH("No.",'[1]公式予選（TT）AGr-結果表・グリッド用（貼付）'!$1:$1,0))</f>
        <v>31</v>
      </c>
      <c r="I34" s="27" t="str">
        <f>IFERROR(INDEX('[1]公式予選（TT）AGr-結果表・グリッド用（貼付）'!$A:$Z,MATCH($G34,'[1]公式予選（TT）AGr-結果表・グリッド用（貼付）'!$A:$A,0),MATCH("名前",'[1]公式予選（TT）AGr-結果表・グリッド用（貼付）'!$1:$1,0)),"")</f>
        <v>長内 正人</v>
      </c>
      <c r="J34" s="27"/>
      <c r="K34" s="29">
        <f>IFERROR(IF(INDEX('[1]公式予選（TT）AGr-結果表・グリッド用（貼付）'!$A:$Z,MATCH($G34,'[1]公式予選（TT）AGr-結果表・グリッド用（貼付）'!$A:$A,0),MATCH("BestLap",'[1]公式予選（TT）AGr-結果表・グリッド用（貼付）'!$1:$1,0))=0,"",INDEX('[1]公式予選（TT）AGr-結果表・グリッド用（貼付）'!$A:$Z,MATCH($G34,'[1]公式予選（TT）AGr-結果表・グリッド用（貼付）'!$A:$A,0),MATCH("BestLap",'[1]公式予選（TT）AGr-結果表・グリッド用（貼付）'!$1:$1,0))),"")</f>
        <v>56.88</v>
      </c>
      <c r="L34" s="39"/>
      <c r="M34" s="2"/>
    </row>
    <row r="35" spans="1:15" ht="6" customHeight="1" x14ac:dyDescent="0.15">
      <c r="A35" s="46"/>
      <c r="B35" s="19"/>
      <c r="C35" s="32" t="str">
        <f>IF(IFERROR(INDEX('[1]公式予選（TT）AGr-結果表・グリッド用（貼付）'!$A:$Z,MATCH($B34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34,'[1]公式予選（TT）AGr-結果表・グリッド用（貼付）'!$A:$A,0),MATCH("クラス",'[1]公式予選（TT）AGr-結果表・グリッド用（貼付）'!$1:$1,0)),""))</f>
        <v>SUPER SS</v>
      </c>
      <c r="D35" s="33"/>
      <c r="E35" s="35"/>
      <c r="F35" s="32" t="str">
        <f>IF(IFERROR(INDEX('[1]公式予選（TT）AGr-結果表・グリッド用（貼付）'!$A:$Z,MATCH($B34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34,'[1]公式予選（TT）AGr-結果表・グリッド用（貼付）'!$A:$A,0),MATCH("Model/Engine",'[1]公式予選（TT）AGr-結果表・グリッド用（貼付）'!$1:$1,0)),""))</f>
        <v>mach1/YAMAHA</v>
      </c>
      <c r="G35" s="19"/>
      <c r="H35" s="32" t="str">
        <f>IF(IFERROR(INDEX('[1]公式予選（TT）AGr-結果表・グリッド用（貼付）'!$A:$Z,MATCH($G34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34,'[1]公式予選（TT）AGr-結果表・グリッド用（貼付）'!$A:$A,0),MATCH("クラス",'[1]公式予選（TT）AGr-結果表・グリッド用（貼付）'!$1:$1,0)),""))</f>
        <v>SUPER SS</v>
      </c>
      <c r="I35" s="33"/>
      <c r="J35" s="35"/>
      <c r="K35" s="32" t="str">
        <f>IFERROR(IF(INDEX('[1]公式予選（TT）AGr-結果表・グリッド用（貼付）'!$A:$Z,MATCH($G34,'[1]公式予選（TT）AGr-結果表・グリッド用（貼付）'!$A:$A,0),MATCH("Model/Engine",'[1]公式予選（TT）AGr-結果表・グリッド用（貼付）'!$1:$1,0))=0,"",INDEX('[1]公式予選（TT）AGr-結果表・グリッド用（貼付）'!$A:$Z,MATCH($G34,'[1]公式予選（TT）AGr-結果表・グリッド用（貼付）'!$A:$A,0),MATCH("Model/Engine",'[1]公式予選（TT）AGr-結果表・グリッド用（貼付）'!$1:$1,0))),"")</f>
        <v>ビレル/YAMAHA</v>
      </c>
      <c r="L35" s="45"/>
      <c r="M35" s="2"/>
    </row>
    <row r="36" spans="1:15" ht="9.9499999999999993" customHeight="1" x14ac:dyDescent="0.15">
      <c r="A36" s="46"/>
      <c r="B36" s="19"/>
      <c r="C36" s="40" t="str">
        <f>IF(IFERROR(INDEX('[1]公式予選（TT）AGr-結果表・グリッド用（貼付）'!$A:$Z,MATCH($B34,'[1]公式予選（TT）AGr-結果表・グリッド用（貼付）'!$A:$A,0),MATCH("team",'[1]公式予選（TT）AGr-結果表・グリッド用（貼付）'!$1:$1,0)),"")=0,"",IFERROR(INDEX('[1]公式予選（TT）AGr-結果表・グリッド用（貼付）'!$A:$Z,MATCH($B34,'[1]公式予選（TT）AGr-結果表・グリッド用（貼付）'!$A:$A,0),MATCH("team",'[1]公式予選（TT）AGr-結果表・グリッド用（貼付）'!$1:$1,0)),""))</f>
        <v>ｻｰﾃｨｰｽﾞﾚｰｼﾝｸﾞ</v>
      </c>
      <c r="D36" s="41"/>
      <c r="E36" s="40"/>
      <c r="F36" s="39"/>
      <c r="G36" s="19"/>
      <c r="H36" s="40" t="str">
        <f>IFERROR(IF(INDEX('[1]公式予選（TT）AGr-結果表・グリッド用（貼付）'!$A:$Z,MATCH($G34,'[1]公式予選（TT）AGr-結果表・グリッド用（貼付）'!$A:$A,0),MATCH("team",'[1]公式予選（TT）AGr-結果表・グリッド用（貼付）'!$1:$1,0))=0,"",INDEX('[1]公式予選（TT）AGr-結果表・グリッド用（貼付）'!$A:$Z,MATCH($G34,'[1]公式予選（TT）AGr-結果表・グリッド用（貼付）'!$A:$A,0),MATCH("team",'[1]公式予選（TT）AGr-結果表・グリッド用（貼付）'!$1:$1,0))),"")</f>
        <v>wellstoneKC with 茂原TC</v>
      </c>
      <c r="I36" s="41"/>
      <c r="J36" s="40"/>
      <c r="K36" s="39"/>
      <c r="L36" s="42"/>
      <c r="M36" s="2"/>
    </row>
    <row r="37" spans="1:15" ht="6" customHeight="1" x14ac:dyDescent="0.15">
      <c r="A37" s="46"/>
      <c r="B37" s="2"/>
      <c r="C37" s="2"/>
      <c r="D37" s="2"/>
      <c r="E37" s="2"/>
      <c r="F37" s="45"/>
      <c r="G37" s="2"/>
      <c r="H37" s="2"/>
      <c r="I37" s="2"/>
      <c r="J37" s="2"/>
      <c r="K37" s="45"/>
      <c r="L37" s="32"/>
      <c r="M37" s="2"/>
    </row>
    <row r="38" spans="1:15" ht="15" customHeight="1" x14ac:dyDescent="0.15">
      <c r="A38" s="46"/>
      <c r="B38" s="5">
        <f>IF(MAX('[1]公式予選（TT）AGr-結果表・グリッド用（貼付）'!A:A)&gt;G34,G34+1,"")</f>
        <v>13</v>
      </c>
      <c r="C38" s="30">
        <f>IFERROR(INDEX('[1]公式予選（TT）AGr-結果表・グリッド用（貼付）'!$A:$Z,MATCH($B38,'[1]公式予選（TT）AGr-結果表・グリッド用（貼付）'!$A:$A,0),MATCH("No.",'[1]公式予選（TT）AGr-結果表・グリッド用（貼付）'!$1:$1,0)),"")</f>
        <v>26</v>
      </c>
      <c r="D38" s="27" t="str">
        <f>IFERROR(INDEX('[1]公式予選（TT）AGr-結果表・グリッド用（貼付）'!$A:$Z,MATCH($B38,'[1]公式予選（TT）AGr-結果表・グリッド用（貼付）'!$A:$A,0),MATCH("名前",'[1]公式予選（TT）AGr-結果表・グリッド用（貼付）'!$1:$1,0)),"")</f>
        <v>橋本 協一</v>
      </c>
      <c r="E38" s="27"/>
      <c r="F38" s="29">
        <f>IF(IFERROR(INDEX('[1]公式予選（TT）AGr-結果表・グリッド用（貼付）'!$A:$Z,MATCH($B38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38,'[1]公式予選（TT）AGr-結果表・グリッド用（貼付）'!$A:$A,0),MATCH("BestLap",'[1]公式予選（TT）AGr-結果表・グリッド用（貼付）'!$1:$1,0)),""))</f>
        <v>56.929000000000002</v>
      </c>
      <c r="G38" s="5">
        <f>IF(MAX('[1]公式予選（TT）AGr-結果表・グリッド用（貼付）'!$A:$A)&gt;B38,B38+1,"")</f>
        <v>14</v>
      </c>
      <c r="H38" s="30">
        <f>INDEX('[1]公式予選（TT）AGr-結果表・グリッド用（貼付）'!$A:$Z,MATCH($G38,'[1]公式予選（TT）AGr-結果表・グリッド用（貼付）'!$A:$A,0),MATCH("No.",'[1]公式予選（TT）AGr-結果表・グリッド用（貼付）'!$1:$1,0))</f>
        <v>12</v>
      </c>
      <c r="I38" s="27" t="str">
        <f>IFERROR(INDEX('[1]公式予選（TT）AGr-結果表・グリッド用（貼付）'!$A:$Z,MATCH($G38,'[1]公式予選（TT）AGr-結果表・グリッド用（貼付）'!$A:$A,0),MATCH("名前",'[1]公式予選（TT）AGr-結果表・グリッド用（貼付）'!$1:$1,0)),"")</f>
        <v>辻井 啓貴</v>
      </c>
      <c r="J38" s="27"/>
      <c r="K38" s="29">
        <f>IFERROR(IF(INDEX('[1]公式予選（TT）AGr-結果表・グリッド用（貼付）'!$A:$Z,MATCH($G38,'[1]公式予選（TT）AGr-結果表・グリッド用（貼付）'!$A:$A,0),MATCH("BestLap",'[1]公式予選（TT）AGr-結果表・グリッド用（貼付）'!$1:$1,0))=0,"",INDEX('[1]公式予選（TT）AGr-結果表・グリッド用（貼付）'!$A:$Z,MATCH($G38,'[1]公式予選（TT）AGr-結果表・グリッド用（貼付）'!$A:$A,0),MATCH("BestLap",'[1]公式予選（TT）AGr-結果表・グリッド用（貼付）'!$1:$1,0))),"")</f>
        <v>57.012</v>
      </c>
      <c r="L38" s="39"/>
      <c r="M38" s="2"/>
    </row>
    <row r="39" spans="1:15" ht="6" customHeight="1" x14ac:dyDescent="0.15">
      <c r="A39" s="2"/>
      <c r="B39" s="19"/>
      <c r="C39" s="32" t="str">
        <f>IF(IFERROR(INDEX('[1]公式予選（TT）AGr-結果表・グリッド用（貼付）'!$A:$Z,MATCH($B38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38,'[1]公式予選（TT）AGr-結果表・グリッド用（貼付）'!$A:$A,0),MATCH("クラス",'[1]公式予選（TT）AGr-結果表・グリッド用（貼付）'!$1:$1,0)),""))</f>
        <v>SUPER SS</v>
      </c>
      <c r="D39" s="33"/>
      <c r="E39" s="35"/>
      <c r="F39" s="32" t="str">
        <f>IF(IFERROR(INDEX('[1]公式予選（TT）AGr-結果表・グリッド用（貼付）'!$A:$Z,MATCH($B38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38,'[1]公式予選（TT）AGr-結果表・グリッド用（貼付）'!$A:$A,0),MATCH("Model/Engine",'[1]公式予選（TT）AGr-結果表・グリッド用（貼付）'!$1:$1,0)),""))</f>
        <v>TECNO/YAMAHA</v>
      </c>
      <c r="G39" s="19"/>
      <c r="H39" s="32" t="str">
        <f>IF(IFERROR(INDEX('[1]公式予選（TT）AGr-結果表・グリッド用（貼付）'!$A:$Z,MATCH($G38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38,'[1]公式予選（TT）AGr-結果表・グリッド用（貼付）'!$A:$A,0),MATCH("クラス",'[1]公式予選（TT）AGr-結果表・グリッド用（貼付）'!$1:$1,0)),""))</f>
        <v>SUPER SS</v>
      </c>
      <c r="I39" s="33"/>
      <c r="J39" s="35"/>
      <c r="K39" s="32" t="str">
        <f>IFERROR(IF(INDEX('[1]公式予選（TT）AGr-結果表・グリッド用（貼付）'!$A:$Z,MATCH($G38,'[1]公式予選（TT）AGr-結果表・グリッド用（貼付）'!$A:$A,0),MATCH("Model/Engine",'[1]公式予選（TT）AGr-結果表・グリッド用（貼付）'!$1:$1,0))=0,"",INDEX('[1]公式予選（TT）AGr-結果表・グリッド用（貼付）'!$A:$Z,MATCH($G38,'[1]公式予選（TT）AGr-結果表・グリッド用（貼付）'!$A:$A,0),MATCH("Model/Engine",'[1]公式予選（TT）AGr-結果表・グリッド用（貼付）'!$1:$1,0))),"")</f>
        <v>KOSMIC/YAMAHA</v>
      </c>
      <c r="L39" s="45"/>
      <c r="M39" s="2"/>
    </row>
    <row r="40" spans="1:15" ht="9.9499999999999993" customHeight="1" x14ac:dyDescent="0.15">
      <c r="A40" s="2"/>
      <c r="B40" s="19"/>
      <c r="C40" s="40" t="str">
        <f>IF(IFERROR(INDEX('[1]公式予選（TT）AGr-結果表・グリッド用（貼付）'!$A:$Z,MATCH($B38,'[1]公式予選（TT）AGr-結果表・グリッド用（貼付）'!$A:$A,0),MATCH("team",'[1]公式予選（TT）AGr-結果表・グリッド用（貼付）'!$1:$1,0)),"")=0,"",IFERROR(INDEX('[1]公式予選（TT）AGr-結果表・グリッド用（貼付）'!$A:$Z,MATCH($B38,'[1]公式予選（TT）AGr-結果表・グリッド用（貼付）'!$A:$A,0),MATCH("team",'[1]公式予選（TT）AGr-結果表・グリッド用（貼付）'!$1:$1,0)),""))</f>
        <v>ｻｰﾃｨｰｽﾞﾚｰｼﾝｸﾞ</v>
      </c>
      <c r="D40" s="41"/>
      <c r="E40" s="40"/>
      <c r="F40" s="39"/>
      <c r="G40" s="19"/>
      <c r="H40" s="40" t="str">
        <f>IFERROR(IF(INDEX('[1]公式予選（TT）AGr-結果表・グリッド用（貼付）'!$A:$Z,MATCH($G38,'[1]公式予選（TT）AGr-結果表・グリッド用（貼付）'!$A:$A,0),MATCH("team",'[1]公式予選（TT）AGr-結果表・グリッド用（貼付）'!$1:$1,0))=0,"",INDEX('[1]公式予選（TT）AGr-結果表・グリッド用（貼付）'!$A:$Z,MATCH($G38,'[1]公式予選（TT）AGr-結果表・グリッド用（貼付）'!$A:$A,0),MATCH("team",'[1]公式予選（TT）AGr-結果表・グリッド用（貼付）'!$1:$1,0))),"")</f>
        <v>EHRE motorsport</v>
      </c>
      <c r="I40" s="41"/>
      <c r="J40" s="40"/>
      <c r="K40" s="39"/>
      <c r="L40" s="42"/>
      <c r="M40" s="2"/>
    </row>
    <row r="41" spans="1:15" ht="6" customHeight="1" x14ac:dyDescent="0.15">
      <c r="A41" s="2"/>
      <c r="B41" s="2"/>
      <c r="C41" s="2"/>
      <c r="D41" s="2"/>
      <c r="E41" s="2"/>
      <c r="F41" s="45"/>
      <c r="G41" s="2"/>
      <c r="H41" s="2"/>
      <c r="I41" s="2"/>
      <c r="J41" s="2"/>
      <c r="K41" s="45"/>
      <c r="L41" s="32"/>
      <c r="M41" s="2"/>
    </row>
    <row r="42" spans="1:15" ht="15" customHeight="1" x14ac:dyDescent="0.15">
      <c r="A42" s="2"/>
      <c r="B42" s="5">
        <f>IF(MAX('[1]公式予選（TT）AGr-結果表・グリッド用（貼付）'!A:A)&gt;G38,G38+1,"")</f>
        <v>15</v>
      </c>
      <c r="C42" s="30">
        <f>IFERROR(INDEX('[1]公式予選（TT）AGr-結果表・グリッド用（貼付）'!$A:$Z,MATCH($B42,'[1]公式予選（TT）AGr-結果表・グリッド用（貼付）'!$A:$A,0),MATCH("No.",'[1]公式予選（TT）AGr-結果表・グリッド用（貼付）'!$1:$1,0)),"")</f>
        <v>77</v>
      </c>
      <c r="D42" s="27" t="str">
        <f>IFERROR(INDEX('[1]公式予選（TT）AGr-結果表・グリッド用（貼付）'!$A:$Z,MATCH($B42,'[1]公式予選（TT）AGr-結果表・グリッド用（貼付）'!$A:$A,0),MATCH("名前",'[1]公式予選（TT）AGr-結果表・グリッド用（貼付）'!$1:$1,0)),"")</f>
        <v>三船 祐一</v>
      </c>
      <c r="E42" s="27"/>
      <c r="F42" s="29">
        <f>IF(IFERROR(INDEX('[1]公式予選（TT）AGr-結果表・グリッド用（貼付）'!$A:$Z,MATCH($B42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42,'[1]公式予選（TT）AGr-結果表・グリッド用（貼付）'!$A:$A,0),MATCH("BestLap",'[1]公式予選（TT）AGr-結果表・グリッド用（貼付）'!$1:$1,0)),""))</f>
        <v>57.064999999999998</v>
      </c>
      <c r="G42" s="5">
        <f>IF(MAX('[1]公式予選（TT）AGr-結果表・グリッド用（貼付）'!$A:$A)&gt;B42,B42+1,"")</f>
        <v>16</v>
      </c>
      <c r="H42" s="30">
        <f>INDEX('[1]公式予選（TT）AGr-結果表・グリッド用（貼付）'!$A:$Z,MATCH($G42,'[1]公式予選（TT）AGr-結果表・グリッド用（貼付）'!$A:$A,0),MATCH("No.",'[1]公式予選（TT）AGr-結果表・グリッド用（貼付）'!$1:$1,0))</f>
        <v>25</v>
      </c>
      <c r="I42" s="27" t="str">
        <f>IFERROR(INDEX('[1]公式予選（TT）AGr-結果表・グリッド用（貼付）'!$A:$Z,MATCH($G42,'[1]公式予選（TT）AGr-結果表・グリッド用（貼付）'!$A:$A,0),MATCH("名前",'[1]公式予選（TT）AGr-結果表・グリッド用（貼付）'!$1:$1,0)),"")</f>
        <v>髙橋 昌也</v>
      </c>
      <c r="J42" s="27"/>
      <c r="K42" s="29">
        <f>IFERROR(IF(INDEX('[1]公式予選（TT）AGr-結果表・グリッド用（貼付）'!$A:$Z,MATCH($G42,'[1]公式予選（TT）AGr-結果表・グリッド用（貼付）'!$A:$A,0),MATCH("BestLap",'[1]公式予選（TT）AGr-結果表・グリッド用（貼付）'!$1:$1,0))=0,"",INDEX('[1]公式予選（TT）AGr-結果表・グリッド用（貼付）'!$A:$Z,MATCH($G42,'[1]公式予選（TT）AGr-結果表・グリッド用（貼付）'!$A:$A,0),MATCH("BestLap",'[1]公式予選（TT）AGr-結果表・グリッド用（貼付）'!$1:$1,0))),"")</f>
        <v>57.122999999999998</v>
      </c>
      <c r="L42" s="39"/>
      <c r="M42" s="2"/>
    </row>
    <row r="43" spans="1:15" ht="6" customHeight="1" x14ac:dyDescent="0.15">
      <c r="A43" s="2"/>
      <c r="B43" s="19"/>
      <c r="C43" s="32" t="str">
        <f>IF(IFERROR(INDEX('[1]公式予選（TT）AGr-結果表・グリッド用（貼付）'!$A:$Z,MATCH($B42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42,'[1]公式予選（TT）AGr-結果表・グリッド用（貼付）'!$A:$A,0),MATCH("クラス",'[1]公式予選（TT）AGr-結果表・グリッド用（貼付）'!$1:$1,0)),""))</f>
        <v>SUPER SS</v>
      </c>
      <c r="D43" s="33"/>
      <c r="E43" s="35"/>
      <c r="F43" s="32" t="str">
        <f>IF(IFERROR(INDEX('[1]公式予選（TT）AGr-結果表・グリッド用（貼付）'!$A:$Z,MATCH($B42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42,'[1]公式予選（TT）AGr-結果表・グリッド用（貼付）'!$A:$A,0),MATCH("Model/Engine",'[1]公式予選（TT）AGr-結果表・グリッド用（貼付）'!$1:$1,0)),""))</f>
        <v>crocpromotion/YAMAHA</v>
      </c>
      <c r="G43" s="19"/>
      <c r="H43" s="32" t="str">
        <f>IF(IFERROR(INDEX('[1]公式予選（TT）AGr-結果表・グリッド用（貼付）'!$A:$Z,MATCH($G42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42,'[1]公式予選（TT）AGr-結果表・グリッド用（貼付）'!$A:$A,0),MATCH("クラス",'[1]公式予選（TT）AGr-結果表・グリッド用（貼付）'!$1:$1,0)),""))</f>
        <v>SUPER SS</v>
      </c>
      <c r="I43" s="33"/>
      <c r="J43" s="35"/>
      <c r="K43" s="32" t="str">
        <f>IFERROR(IF(INDEX('[1]公式予選（TT）AGr-結果表・グリッド用（貼付）'!$A:$Z,MATCH($G42,'[1]公式予選（TT）AGr-結果表・グリッド用（貼付）'!$A:$A,0),MATCH("Model/Engine",'[1]公式予選（TT）AGr-結果表・グリッド用（貼付）'!$1:$1,0))=0,"",INDEX('[1]公式予選（TT）AGr-結果表・グリッド用（貼付）'!$A:$Z,MATCH($G42,'[1]公式予選（TT）AGr-結果表・グリッド用（貼付）'!$A:$A,0),MATCH("Model/Engine",'[1]公式予選（TT）AGr-結果表・グリッド用（貼付）'!$1:$1,0))),"")</f>
        <v>トニーカート/YAMAHA</v>
      </c>
      <c r="L43" s="45"/>
      <c r="M43" s="2"/>
    </row>
    <row r="44" spans="1:15" ht="9.9499999999999993" customHeight="1" x14ac:dyDescent="0.15">
      <c r="A44" s="2"/>
      <c r="B44" s="19"/>
      <c r="C44" s="40" t="str">
        <f>IF(IFERROR(INDEX('[1]公式予選（TT）AGr-結果表・グリッド用（貼付）'!$A:$Z,MATCH($B42,'[1]公式予選（TT）AGr-結果表・グリッド用（貼付）'!$A:$A,0),MATCH("team",'[1]公式予選（TT）AGr-結果表・グリッド用（貼付）'!$1:$1,0)),"")=0,"",IFERROR(INDEX('[1]公式予選（TT）AGr-結果表・グリッド用（貼付）'!$A:$Z,MATCH($B42,'[1]公式予選（TT）AGr-結果表・グリッド用（貼付）'!$A:$A,0),MATCH("team",'[1]公式予選（TT）AGr-結果表・グリッド用（貼付）'!$1:$1,0)),""))</f>
        <v>Gren Blue RT</v>
      </c>
      <c r="D44" s="41"/>
      <c r="E44" s="40"/>
      <c r="F44" s="39"/>
      <c r="G44" s="19"/>
      <c r="H44" s="40" t="str">
        <f>IFERROR(IF(INDEX('[1]公式予選（TT）AGr-結果表・グリッド用（貼付）'!$A:$Z,MATCH($G42,'[1]公式予選（TT）AGr-結果表・グリッド用（貼付）'!$A:$A,0),MATCH("team",'[1]公式予選（TT）AGr-結果表・グリッド用（貼付）'!$1:$1,0))=0,"",INDEX('[1]公式予選（TT）AGr-結果表・グリッド用（貼付）'!$A:$Z,MATCH($G42,'[1]公式予選（TT）AGr-結果表・グリッド用（貼付）'!$A:$A,0),MATCH("team",'[1]公式予選（TT）AGr-結果表・グリッド用（貼付）'!$1:$1,0))),"")</f>
        <v>RSnakatsuchi</v>
      </c>
      <c r="I44" s="41"/>
      <c r="J44" s="40"/>
      <c r="K44" s="39"/>
      <c r="L44" s="42"/>
      <c r="M44" s="2"/>
    </row>
    <row r="45" spans="1:15" ht="6" customHeight="1" x14ac:dyDescent="0.15">
      <c r="A45" s="2"/>
      <c r="B45" s="2"/>
      <c r="C45" s="2"/>
      <c r="D45" s="2"/>
      <c r="E45" s="2"/>
      <c r="F45" s="45"/>
      <c r="G45" s="2"/>
      <c r="H45" s="2"/>
      <c r="I45" s="2"/>
      <c r="J45" s="2"/>
      <c r="K45" s="45"/>
      <c r="L45" s="32"/>
      <c r="M45" s="2"/>
    </row>
    <row r="46" spans="1:15" ht="15" customHeight="1" x14ac:dyDescent="0.15">
      <c r="A46" s="2"/>
      <c r="B46" s="5">
        <f>IF(MAX('[1]公式予選（TT）AGr-結果表・グリッド用（貼付）'!A:A)&gt;G42,G42+1,"")</f>
        <v>17</v>
      </c>
      <c r="C46" s="30">
        <f>IFERROR(INDEX('[1]公式予選（TT）AGr-結果表・グリッド用（貼付）'!$A:$Z,MATCH($B46,'[1]公式予選（TT）AGr-結果表・グリッド用（貼付）'!$A:$A,0),MATCH("No.",'[1]公式予選（TT）AGr-結果表・グリッド用（貼付）'!$1:$1,0)),"")</f>
        <v>23</v>
      </c>
      <c r="D46" s="27" t="str">
        <f>IFERROR(INDEX('[1]公式予選（TT）AGr-結果表・グリッド用（貼付）'!$A:$Z,MATCH($B46,'[1]公式予選（TT）AGr-結果表・グリッド用（貼付）'!$A:$A,0),MATCH("名前",'[1]公式予選（TT）AGr-結果表・グリッド用（貼付）'!$1:$1,0)),"")</f>
        <v>藤岡 伸英</v>
      </c>
      <c r="E46" s="27"/>
      <c r="F46" s="29">
        <f>IF(IFERROR(INDEX('[1]公式予選（TT）AGr-結果表・グリッド用（貼付）'!$A:$Z,MATCH($B46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46,'[1]公式予選（TT）AGr-結果表・グリッド用（貼付）'!$A:$A,0),MATCH("BestLap",'[1]公式予選（TT）AGr-結果表・グリッド用（貼付）'!$1:$1,0)),""))</f>
        <v>57.14</v>
      </c>
      <c r="G46" s="5">
        <f>IF(MAX('[1]公式予選（TT）AGr-結果表・グリッド用（貼付）'!$A:$A)&gt;B46,B46+1,"")</f>
        <v>18</v>
      </c>
      <c r="H46" s="30">
        <f>INDEX('[1]公式予選（TT）AGr-結果表・グリッド用（貼付）'!$A:$Z,MATCH($G46,'[1]公式予選（TT）AGr-結果表・グリッド用（貼付）'!$A:$A,0),MATCH("No.",'[1]公式予選（TT）AGr-結果表・グリッド用（貼付）'!$1:$1,0))</f>
        <v>37</v>
      </c>
      <c r="I46" s="27" t="str">
        <f>IFERROR(INDEX('[1]公式予選（TT）AGr-結果表・グリッド用（貼付）'!$A:$Z,MATCH($G46,'[1]公式予選（TT）AGr-結果表・グリッド用（貼付）'!$A:$A,0),MATCH("名前",'[1]公式予選（TT）AGr-結果表・グリッド用（貼付）'!$1:$1,0)),"")</f>
        <v>小田 宗孝</v>
      </c>
      <c r="J46" s="27"/>
      <c r="K46" s="29">
        <f>IFERROR(IF(INDEX('[1]公式予選（TT）AGr-結果表・グリッド用（貼付）'!$A:$Z,MATCH($G46,'[1]公式予選（TT）AGr-結果表・グリッド用（貼付）'!$A:$A,0),MATCH("BestLap",'[1]公式予選（TT）AGr-結果表・グリッド用（貼付）'!$1:$1,0))=0,"",INDEX('[1]公式予選（TT）AGr-結果表・グリッド用（貼付）'!$A:$Z,MATCH($G46,'[1]公式予選（TT）AGr-結果表・グリッド用（貼付）'!$A:$A,0),MATCH("BestLap",'[1]公式予選（TT）AGr-結果表・グリッド用（貼付）'!$1:$1,0))),"")</f>
        <v>57.14</v>
      </c>
      <c r="L46" s="39"/>
      <c r="M46" s="2"/>
    </row>
    <row r="47" spans="1:15" ht="6" customHeight="1" x14ac:dyDescent="0.15">
      <c r="A47" s="2"/>
      <c r="B47" s="19"/>
      <c r="C47" s="32" t="str">
        <f>IF(IFERROR(INDEX('[1]公式予選（TT）AGr-結果表・グリッド用（貼付）'!$A:$Z,MATCH($B46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46,'[1]公式予選（TT）AGr-結果表・グリッド用（貼付）'!$A:$A,0),MATCH("クラス",'[1]公式予選（TT）AGr-結果表・グリッド用（貼付）'!$1:$1,0)),""))</f>
        <v>SUPER SS</v>
      </c>
      <c r="D47" s="33"/>
      <c r="E47" s="35"/>
      <c r="F47" s="32" t="str">
        <f>IF(IFERROR(INDEX('[1]公式予選（TT）AGr-結果表・グリッド用（貼付）'!$A:$Z,MATCH($B46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46,'[1]公式予選（TT）AGr-結果表・グリッド用（貼付）'!$A:$A,0),MATCH("Model/Engine",'[1]公式予選（TT）AGr-結果表・グリッド用（貼付）'!$1:$1,0)),""))</f>
        <v>MACHI 1/YAMAHA</v>
      </c>
      <c r="G47" s="19"/>
      <c r="H47" s="32" t="str">
        <f>IF(IFERROR(INDEX('[1]公式予選（TT）AGr-結果表・グリッド用（貼付）'!$A:$Z,MATCH($G46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46,'[1]公式予選（TT）AGr-結果表・グリッド用（貼付）'!$A:$A,0),MATCH("クラス",'[1]公式予選（TT）AGr-結果表・グリッド用（貼付）'!$1:$1,0)),""))</f>
        <v>SUPER SS</v>
      </c>
      <c r="I47" s="33"/>
      <c r="J47" s="35"/>
      <c r="K47" s="32" t="str">
        <f>IFERROR(IF(INDEX('[1]公式予選（TT）AGr-結果表・グリッド用（貼付）'!$A:$Z,MATCH($G46,'[1]公式予選（TT）AGr-結果表・グリッド用（貼付）'!$A:$A,0),MATCH("Model/Engine",'[1]公式予選（TT）AGr-結果表・グリッド用（貼付）'!$1:$1,0))=0,"",INDEX('[1]公式予選（TT）AGr-結果表・グリッド用（貼付）'!$A:$Z,MATCH($G46,'[1]公式予選（TT）AGr-結果表・グリッド用（貼付）'!$A:$A,0),MATCH("Model/Engine",'[1]公式予選（TT）AGr-結果表・グリッド用（貼付）'!$1:$1,0))),"")</f>
        <v>TONYKART/YAMAHA</v>
      </c>
      <c r="L47" s="45"/>
      <c r="M47" s="2"/>
      <c r="O47" s="47"/>
    </row>
    <row r="48" spans="1:15" ht="9.9499999999999993" customHeight="1" x14ac:dyDescent="0.15">
      <c r="A48" s="2"/>
      <c r="B48" s="19"/>
      <c r="C48" s="40" t="str">
        <f>IF(IFERROR(INDEX('[1]公式予選（TT）AGr-結果表・グリッド用（貼付）'!$A:$Z,MATCH($B46,'[1]公式予選（TT）AGr-結果表・グリッド用（貼付）'!$A:$A,0),MATCH("team",'[1]公式予選（TT）AGr-結果表・グリッド用（貼付）'!$1:$1,0)),"")=0,"",IFERROR(INDEX('[1]公式予選（TT）AGr-結果表・グリッド用（貼付）'!$A:$Z,MATCH($B46,'[1]公式予選（TT）AGr-結果表・グリッド用（貼付）'!$A:$A,0),MATCH("team",'[1]公式予選（TT）AGr-結果表・グリッド用（貼付）'!$1:$1,0)),""))</f>
        <v>EHRE MOTOR SPORTS</v>
      </c>
      <c r="D48" s="41"/>
      <c r="E48" s="40"/>
      <c r="F48" s="39"/>
      <c r="G48" s="19"/>
      <c r="H48" s="40" t="str">
        <f>IFERROR(IF(INDEX('[1]公式予選（TT）AGr-結果表・グリッド用（貼付）'!$A:$Z,MATCH($G46,'[1]公式予選（TT）AGr-結果表・グリッド用（貼付）'!$A:$A,0),MATCH("team",'[1]公式予選（TT）AGr-結果表・グリッド用（貼付）'!$1:$1,0))=0,"",INDEX('[1]公式予選（TT）AGr-結果表・グリッド用（貼付）'!$A:$Z,MATCH($G46,'[1]公式予選（TT）AGr-結果表・グリッド用（貼付）'!$A:$A,0),MATCH("team",'[1]公式予選（TT）AGr-結果表・グリッド用（貼付）'!$1:$1,0))),"")</f>
        <v>HKC年金ﾚｰｻｰｽﾞ</v>
      </c>
      <c r="I48" s="41"/>
      <c r="J48" s="40"/>
      <c r="K48" s="39"/>
      <c r="L48" s="42"/>
      <c r="M48" s="2"/>
    </row>
    <row r="49" spans="1:13" ht="6" customHeight="1" x14ac:dyDescent="0.15">
      <c r="A49" s="2"/>
      <c r="B49" s="2"/>
      <c r="C49" s="2"/>
      <c r="D49" s="2"/>
      <c r="E49" s="2"/>
      <c r="F49" s="45"/>
      <c r="G49" s="2"/>
      <c r="H49" s="2"/>
      <c r="I49" s="2"/>
      <c r="J49" s="2"/>
      <c r="K49" s="45"/>
      <c r="L49" s="32"/>
      <c r="M49" s="2"/>
    </row>
    <row r="50" spans="1:13" ht="15" customHeight="1" x14ac:dyDescent="0.15">
      <c r="A50" s="2"/>
      <c r="B50" s="5">
        <f>IF(MAX('[1]公式予選（TT）AGr-結果表・グリッド用（貼付）'!A:A)&gt;G46,G46+1,"")</f>
        <v>19</v>
      </c>
      <c r="C50" s="30">
        <f>IFERROR(INDEX('[1]公式予選（TT）AGr-結果表・グリッド用（貼付）'!$A:$Z,MATCH($B50,'[1]公式予選（TT）AGr-結果表・グリッド用（貼付）'!$A:$A,0),MATCH("No.",'[1]公式予選（TT）AGr-結果表・グリッド用（貼付）'!$1:$1,0)),"")</f>
        <v>56</v>
      </c>
      <c r="D50" s="27" t="str">
        <f>IFERROR(INDEX('[1]公式予選（TT）AGr-結果表・グリッド用（貼付）'!$A:$Z,MATCH($B50,'[1]公式予選（TT）AGr-結果表・グリッド用（貼付）'!$A:$A,0),MATCH("名前",'[1]公式予選（TT）AGr-結果表・グリッド用（貼付）'!$1:$1,0)),"")</f>
        <v>米倉 隆幸</v>
      </c>
      <c r="E50" s="27"/>
      <c r="F50" s="29">
        <f>IF(IFERROR(INDEX('[1]公式予選（TT）AGr-結果表・グリッド用（貼付）'!$A:$Z,MATCH($B50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50,'[1]公式予選（TT）AGr-結果表・グリッド用（貼付）'!$A:$A,0),MATCH("BestLap",'[1]公式予選（TT）AGr-結果表・グリッド用（貼付）'!$1:$1,0)),""))</f>
        <v>57.244</v>
      </c>
      <c r="G50" s="5">
        <f>IF(MAX('[1]公式予選（TT）AGr-結果表・グリッド用（貼付）'!$A:$A)&gt;B50,B50+1,"")</f>
        <v>20</v>
      </c>
      <c r="H50" s="30">
        <f>INDEX('[1]公式予選（TT）AGr-結果表・グリッド用（貼付）'!$A:$Z,MATCH($G50,'[1]公式予選（TT）AGr-結果表・グリッド用（貼付）'!$A:$A,0),MATCH("No.",'[1]公式予選（TT）AGr-結果表・グリッド用（貼付）'!$1:$1,0))</f>
        <v>95</v>
      </c>
      <c r="I50" s="27" t="str">
        <f>IFERROR(INDEX('[1]公式予選（TT）AGr-結果表・グリッド用（貼付）'!$A:$Z,MATCH($G50,'[1]公式予選（TT）AGr-結果表・グリッド用（貼付）'!$A:$A,0),MATCH("名前",'[1]公式予選（TT）AGr-結果表・グリッド用（貼付）'!$1:$1,0)),"")</f>
        <v>横田 隆二郎</v>
      </c>
      <c r="J50" s="27"/>
      <c r="K50" s="29">
        <f>IFERROR(IF(INDEX('[1]公式予選（TT）AGr-結果表・グリッド用（貼付）'!$A:$Z,MATCH($G50,'[1]公式予選（TT）AGr-結果表・グリッド用（貼付）'!$A:$A,0),MATCH("BestLap",'[1]公式予選（TT）AGr-結果表・グリッド用（貼付）'!$1:$1,0))=0,"",INDEX('[1]公式予選（TT）AGr-結果表・グリッド用（貼付）'!$A:$Z,MATCH($G50,'[1]公式予選（TT）AGr-結果表・グリッド用（貼付）'!$A:$A,0),MATCH("BestLap",'[1]公式予選（TT）AGr-結果表・グリッド用（貼付）'!$1:$1,0))),"")</f>
        <v>57.253</v>
      </c>
      <c r="L50" s="39"/>
      <c r="M50" s="2"/>
    </row>
    <row r="51" spans="1:13" ht="6" customHeight="1" x14ac:dyDescent="0.15">
      <c r="A51" s="2"/>
      <c r="B51" s="19"/>
      <c r="C51" s="32" t="str">
        <f>IF(IFERROR(INDEX('[1]公式予選（TT）AGr-結果表・グリッド用（貼付）'!$A:$Z,MATCH($B50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50,'[1]公式予選（TT）AGr-結果表・グリッド用（貼付）'!$A:$A,0),MATCH("クラス",'[1]公式予選（TT）AGr-結果表・グリッド用（貼付）'!$1:$1,0)),""))</f>
        <v>SUPER SS</v>
      </c>
      <c r="D51" s="33"/>
      <c r="E51" s="35"/>
      <c r="F51" s="32" t="str">
        <f>IF(IFERROR(INDEX('[1]公式予選（TT）AGr-結果表・グリッド用（貼付）'!$A:$Z,MATCH($B50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50,'[1]公式予選（TT）AGr-結果表・グリッド用（貼付）'!$A:$A,0),MATCH("Model/Engine",'[1]公式予選（TT）AGr-結果表・グリッド用（貼付）'!$1:$1,0)),""))</f>
        <v>TONY KART/YAMAHA</v>
      </c>
      <c r="G51" s="19"/>
      <c r="H51" s="32" t="str">
        <f>IF(IFERROR(INDEX('[1]公式予選（TT）AGr-結果表・グリッド用（貼付）'!$A:$Z,MATCH($G50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50,'[1]公式予選（TT）AGr-結果表・グリッド用（貼付）'!$A:$A,0),MATCH("クラス",'[1]公式予選（TT）AGr-結果表・グリッド用（貼付）'!$1:$1,0)),""))</f>
        <v>SUPER SS</v>
      </c>
      <c r="I51" s="33"/>
      <c r="J51" s="35"/>
      <c r="K51" s="32" t="str">
        <f>IFERROR(IF(INDEX('[1]公式予選（TT）AGr-結果表・グリッド用（貼付）'!$A:$Z,MATCH($G50,'[1]公式予選（TT）AGr-結果表・グリッド用（貼付）'!$A:$A,0),MATCH("Model/Engine",'[1]公式予選（TT）AGr-結果表・グリッド用（貼付）'!$1:$1,0))=0,"",INDEX('[1]公式予選（TT）AGr-結果表・グリッド用（貼付）'!$A:$Z,MATCH($G50,'[1]公式予選（TT）AGr-結果表・グリッド用（貼付）'!$A:$A,0),MATCH("Model/Engine",'[1]公式予選（TT）AGr-結果表・グリッド用（貼付）'!$1:$1,0))),"")</f>
        <v>MACH1/YAMAHA</v>
      </c>
      <c r="L51" s="45"/>
      <c r="M51" s="2"/>
    </row>
    <row r="52" spans="1:13" ht="9.9499999999999993" customHeight="1" x14ac:dyDescent="0.15">
      <c r="A52" s="2"/>
      <c r="B52" s="19"/>
      <c r="C52" s="40" t="str">
        <f>IF(IFERROR(INDEX('[1]公式予選（TT）AGr-結果表・グリッド用（貼付）'!$A:$Z,MATCH($B50,'[1]公式予選（TT）AGr-結果表・グリッド用（貼付）'!$A:$A,0),MATCH("team",'[1]公式予選（TT）AGr-結果表・グリッド用（貼付）'!$1:$1,0)),"")=0,"",IFERROR(INDEX('[1]公式予選（TT）AGr-結果表・グリッド用（貼付）'!$A:$Z,MATCH($B50,'[1]公式予選（TT）AGr-結果表・グリッド用（貼付）'!$A:$A,0),MATCH("team",'[1]公式予選（TT）AGr-結果表・グリッド用（貼付）'!$1:$1,0)),""))</f>
        <v>T WEST RS</v>
      </c>
      <c r="D52" s="41"/>
      <c r="E52" s="40"/>
      <c r="F52" s="39"/>
      <c r="G52" s="19"/>
      <c r="H52" s="40" t="str">
        <f>IFERROR(IF(INDEX('[1]公式予選（TT）AGr-結果表・グリッド用（貼付）'!$A:$Z,MATCH($G50,'[1]公式予選（TT）AGr-結果表・グリッド用（貼付）'!$A:$A,0),MATCH("team",'[1]公式予選（TT）AGr-結果表・グリッド用（貼付）'!$1:$1,0))=0,"",INDEX('[1]公式予選（TT）AGr-結果表・グリッド用（貼付）'!$A:$Z,MATCH($G50,'[1]公式予選（TT）AGr-結果表・グリッド用（貼付）'!$A:$A,0),MATCH("team",'[1]公式予選（TT）AGr-結果表・グリッド用（貼付）'!$1:$1,0))),"")</f>
        <v>F's CLUB</v>
      </c>
      <c r="I52" s="41"/>
      <c r="J52" s="40"/>
      <c r="K52" s="39"/>
      <c r="L52" s="42"/>
      <c r="M52" s="2"/>
    </row>
    <row r="53" spans="1:13" ht="6" customHeight="1" x14ac:dyDescent="0.15">
      <c r="A53" s="2"/>
      <c r="B53" s="2"/>
      <c r="C53" s="2"/>
      <c r="D53" s="2"/>
      <c r="E53" s="2"/>
      <c r="F53" s="45"/>
      <c r="G53" s="2"/>
      <c r="H53" s="2"/>
      <c r="I53" s="2"/>
      <c r="J53" s="2"/>
      <c r="K53" s="45"/>
      <c r="L53" s="32"/>
      <c r="M53" s="2"/>
    </row>
    <row r="54" spans="1:13" ht="15" customHeight="1" x14ac:dyDescent="0.15">
      <c r="A54" s="2"/>
      <c r="B54" s="5">
        <f>IF(MAX('[1]公式予選（TT）AGr-結果表・グリッド用（貼付）'!A:A)&gt;G50,G50+1,"")</f>
        <v>21</v>
      </c>
      <c r="C54" s="30">
        <f>IFERROR(INDEX('[1]公式予選（TT）AGr-結果表・グリッド用（貼付）'!$A:$Z,MATCH($B54,'[1]公式予選（TT）AGr-結果表・グリッド用（貼付）'!$A:$A,0),MATCH("No.",'[1]公式予選（TT）AGr-結果表・グリッド用（貼付）'!$1:$1,0)),"")</f>
        <v>29</v>
      </c>
      <c r="D54" s="27" t="str">
        <f>IFERROR(INDEX('[1]公式予選（TT）AGr-結果表・グリッド用（貼付）'!$A:$Z,MATCH($B54,'[1]公式予選（TT）AGr-結果表・グリッド用（貼付）'!$A:$A,0),MATCH("名前",'[1]公式予選（TT）AGr-結果表・グリッド用（貼付）'!$1:$1,0)),"")</f>
        <v>平田 研二</v>
      </c>
      <c r="E54" s="27"/>
      <c r="F54" s="29">
        <f>IF(IFERROR(INDEX('[1]公式予選（TT）AGr-結果表・グリッド用（貼付）'!$A:$Z,MATCH($B54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54,'[1]公式予選（TT）AGr-結果表・グリッド用（貼付）'!$A:$A,0),MATCH("BestLap",'[1]公式予選（TT）AGr-結果表・グリッド用（貼付）'!$1:$1,0)),""))</f>
        <v>57.27</v>
      </c>
      <c r="G54" s="5">
        <f>IF(MAX('[1]公式予選（TT）AGr-結果表・グリッド用（貼付）'!$A:$A)&gt;B54,B54+1,"")</f>
        <v>22</v>
      </c>
      <c r="H54" s="30">
        <f>INDEX('[1]公式予選（TT）AGr-結果表・グリッド用（貼付）'!$A:$Z,MATCH($G54,'[1]公式予選（TT）AGr-結果表・グリッド用（貼付）'!$A:$A,0),MATCH("No.",'[1]公式予選（TT）AGr-結果表・グリッド用（貼付）'!$1:$1,0))</f>
        <v>41</v>
      </c>
      <c r="I54" s="27" t="str">
        <f>IFERROR(INDEX('[1]公式予選（TT）AGr-結果表・グリッド用（貼付）'!$A:$Z,MATCH($G54,'[1]公式予選（TT）AGr-結果表・グリッド用（貼付）'!$A:$A,0),MATCH("名前",'[1]公式予選（TT）AGr-結果表・グリッド用（貼付）'!$1:$1,0)),"")</f>
        <v>西口 裕昭</v>
      </c>
      <c r="J54" s="27"/>
      <c r="K54" s="29">
        <f>IFERROR(IF(INDEX('[1]公式予選（TT）AGr-結果表・グリッド用（貼付）'!$A:$Z,MATCH($G54,'[1]公式予選（TT）AGr-結果表・グリッド用（貼付）'!$A:$A,0),MATCH("BestLap",'[1]公式予選（TT）AGr-結果表・グリッド用（貼付）'!$1:$1,0))=0,"",INDEX('[1]公式予選（TT）AGr-結果表・グリッド用（貼付）'!$A:$Z,MATCH($G54,'[1]公式予選（TT）AGr-結果表・グリッド用（貼付）'!$A:$A,0),MATCH("BestLap",'[1]公式予選（TT）AGr-結果表・グリッド用（貼付）'!$1:$1,0))),"")</f>
        <v>57.347999999999999</v>
      </c>
      <c r="L54" s="39"/>
      <c r="M54" s="2"/>
    </row>
    <row r="55" spans="1:13" ht="6" customHeight="1" x14ac:dyDescent="0.15">
      <c r="A55" s="2"/>
      <c r="B55" s="19"/>
      <c r="C55" s="32" t="str">
        <f>IF(IFERROR(INDEX('[1]公式予選（TT）AGr-結果表・グリッド用（貼付）'!$A:$Z,MATCH($B54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54,'[1]公式予選（TT）AGr-結果表・グリッド用（貼付）'!$A:$A,0),MATCH("クラス",'[1]公式予選（TT）AGr-結果表・グリッド用（貼付）'!$1:$1,0)),""))</f>
        <v>SUPER SS</v>
      </c>
      <c r="D55" s="33"/>
      <c r="E55" s="35"/>
      <c r="F55" s="32" t="str">
        <f>IF(IFERROR(INDEX('[1]公式予選（TT）AGr-結果表・グリッド用（貼付）'!$A:$Z,MATCH($B54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54,'[1]公式予選（TT）AGr-結果表・グリッド用（貼付）'!$A:$A,0),MATCH("Model/Engine",'[1]公式予選（TT）AGr-結果表・グリッド用（貼付）'!$1:$1,0)),""))</f>
        <v>CRG/YAMAHA</v>
      </c>
      <c r="G55" s="19"/>
      <c r="H55" s="32" t="str">
        <f>IF(IFERROR(INDEX('[1]公式予選（TT）AGr-結果表・グリッド用（貼付）'!$A:$Z,MATCH($G54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54,'[1]公式予選（TT）AGr-結果表・グリッド用（貼付）'!$A:$A,0),MATCH("クラス",'[1]公式予選（TT）AGr-結果表・グリッド用（貼付）'!$1:$1,0)),""))</f>
        <v>SUPER SS</v>
      </c>
      <c r="I55" s="33"/>
      <c r="J55" s="35"/>
      <c r="K55" s="32" t="str">
        <f>IFERROR(IF(INDEX('[1]公式予選（TT）AGr-結果表・グリッド用（貼付）'!$A:$Z,MATCH($G54,'[1]公式予選（TT）AGr-結果表・グリッド用（貼付）'!$A:$A,0),MATCH("Model/Engine",'[1]公式予選（TT）AGr-結果表・グリッド用（貼付）'!$1:$1,0))=0,"",INDEX('[1]公式予選（TT）AGr-結果表・グリッド用（貼付）'!$A:$Z,MATCH($G54,'[1]公式予選（TT）AGr-結果表・グリッド用（貼付）'!$A:$A,0),MATCH("Model/Engine",'[1]公式予選（TT）AGr-結果表・グリッド用（貼付）'!$1:$1,0))),"")</f>
        <v>トニーカート/YAMAHA</v>
      </c>
      <c r="L55" s="45"/>
      <c r="M55" s="2"/>
    </row>
    <row r="56" spans="1:13" ht="9.9499999999999993" customHeight="1" x14ac:dyDescent="0.15">
      <c r="A56" s="2"/>
      <c r="B56" s="19"/>
      <c r="C56" s="40" t="str">
        <f>IF(IFERROR(INDEX('[1]公式予選（TT）AGr-結果表・グリッド用（貼付）'!$A:$Z,MATCH($B54,'[1]公式予選（TT）AGr-結果表・グリッド用（貼付）'!$A:$A,0),MATCH("team",'[1]公式予選（TT）AGr-結果表・グリッド用（貼付）'!$1:$1,0)),"")=0,"",IFERROR(INDEX('[1]公式予選（TT）AGr-結果表・グリッド用（貼付）'!$A:$Z,MATCH($B54,'[1]公式予選（TT）AGr-結果表・グリッド用（貼付）'!$A:$A,0),MATCH("team",'[1]公式予選（TT）AGr-結果表・グリッド用（貼付）'!$1:$1,0)),""))</f>
        <v>RS nakatsuchi</v>
      </c>
      <c r="D56" s="41"/>
      <c r="E56" s="40"/>
      <c r="F56" s="39"/>
      <c r="G56" s="19"/>
      <c r="H56" s="40" t="str">
        <f>IFERROR(IF(INDEX('[1]公式予選（TT）AGr-結果表・グリッド用（貼付）'!$A:$Z,MATCH($G54,'[1]公式予選（TT）AGr-結果表・グリッド用（貼付）'!$A:$A,0),MATCH("team",'[1]公式予選（TT）AGr-結果表・グリッド用（貼付）'!$1:$1,0))=0,"",INDEX('[1]公式予選（TT）AGr-結果表・グリッド用（貼付）'!$A:$Z,MATCH($G54,'[1]公式予選（TT）AGr-結果表・グリッド用（貼付）'!$A:$A,0),MATCH("team",'[1]公式予選（TT）AGr-結果表・グリッド用（貼付）'!$1:$1,0))),"")</f>
        <v>Msistem</v>
      </c>
      <c r="I56" s="41"/>
      <c r="J56" s="40"/>
      <c r="K56" s="39"/>
      <c r="L56" s="42"/>
      <c r="M56" s="2"/>
    </row>
    <row r="57" spans="1:13" ht="6" customHeight="1" x14ac:dyDescent="0.15">
      <c r="A57" s="2"/>
      <c r="B57" s="2"/>
      <c r="C57" s="2"/>
      <c r="D57" s="2"/>
      <c r="E57" s="2"/>
      <c r="F57" s="45"/>
      <c r="G57" s="2"/>
      <c r="H57" s="2"/>
      <c r="I57" s="2"/>
      <c r="J57" s="2"/>
      <c r="K57" s="45"/>
      <c r="L57" s="32"/>
      <c r="M57" s="2"/>
    </row>
    <row r="58" spans="1:13" ht="15" customHeight="1" x14ac:dyDescent="0.15">
      <c r="A58" s="2"/>
      <c r="B58" s="5" t="str">
        <f>IF(MAX('[1]公式予選（TT）AGr-結果表・グリッド用（貼付）'!A:A)&gt;G54,G54+1,"")</f>
        <v/>
      </c>
      <c r="C58" s="30" t="str">
        <f>IFERROR(INDEX('[1]公式予選（TT）AGr-結果表・グリッド用（貼付）'!$A:$Z,MATCH($B58,'[1]公式予選（TT）AGr-結果表・グリッド用（貼付）'!$A:$A,0),MATCH("No.",'[1]公式予選（TT）AGr-結果表・グリッド用（貼付）'!$1:$1,0)),"")</f>
        <v/>
      </c>
      <c r="D58" s="27" t="str">
        <f>IFERROR(INDEX('[1]公式予選（TT）AGr-結果表・グリッド用（貼付）'!$A:$Z,MATCH($B58,'[1]公式予選（TT）AGr-結果表・グリッド用（貼付）'!$A:$A,0),MATCH("名前",'[1]公式予選（TT）AGr-結果表・グリッド用（貼付）'!$1:$1,0)),"")</f>
        <v/>
      </c>
      <c r="E58" s="27"/>
      <c r="F58" s="29" t="str">
        <f>IF(IFERROR(INDEX('[1]公式予選（TT）AGr-結果表・グリッド用（貼付）'!$A:$Z,MATCH($B58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58,'[1]公式予選（TT）AGr-結果表・グリッド用（貼付）'!$A:$A,0),MATCH("BestLap",'[1]公式予選（TT）AGr-結果表・グリッド用（貼付）'!$1:$1,0)),""))</f>
        <v/>
      </c>
      <c r="G58" s="5" t="str">
        <f>IF(MAX('[1]公式予選（TT）AGr-結果表・グリッド用（貼付）'!$A:$A)&gt;B58,B58+1,"")</f>
        <v/>
      </c>
      <c r="H58" s="30" t="e">
        <f>INDEX('[1]公式予選（TT）AGr-結果表・グリッド用（貼付）'!$A:$Z,MATCH($G58,'[1]公式予選（TT）AGr-結果表・グリッド用（貼付）'!$A:$A,0),MATCH("No.",'[1]公式予選（TT）AGr-結果表・グリッド用（貼付）'!$1:$1,0))</f>
        <v>#N/A</v>
      </c>
      <c r="I58" s="27" t="str">
        <f>IFERROR(INDEX('[1]公式予選（TT）AGr-結果表・グリッド用（貼付）'!$A:$Z,MATCH($G58,'[1]公式予選（TT）AGr-結果表・グリッド用（貼付）'!$A:$A,0),MATCH("名前",'[1]公式予選（TT）AGr-結果表・グリッド用（貼付）'!$1:$1,0)),"")</f>
        <v/>
      </c>
      <c r="J58" s="27"/>
      <c r="K58" s="29" t="str">
        <f>IFERROR(IF(INDEX('[1]公式予選（TT）AGr-結果表・グリッド用（貼付）'!$A:$Z,MATCH($G58,'[1]公式予選（TT）AGr-結果表・グリッド用（貼付）'!$A:$A,0),MATCH("BestLap",'[1]公式予選（TT）AGr-結果表・グリッド用（貼付）'!$1:$1,0))=0,"",INDEX('[1]公式予選（TT）AGr-結果表・グリッド用（貼付）'!$A:$Z,MATCH($G58,'[1]公式予選（TT）AGr-結果表・グリッド用（貼付）'!$A:$A,0),MATCH("BestLap",'[1]公式予選（TT）AGr-結果表・グリッド用（貼付）'!$1:$1,0))),"")</f>
        <v/>
      </c>
      <c r="L58" s="39"/>
      <c r="M58" s="2"/>
    </row>
    <row r="59" spans="1:13" ht="6" customHeight="1" x14ac:dyDescent="0.15">
      <c r="A59" s="2"/>
      <c r="B59" s="19"/>
      <c r="C59" s="32" t="str">
        <f>IF(IFERROR(INDEX('[1]公式予選（TT）AGr-結果表・グリッド用（貼付）'!$A:$Z,MATCH($B58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58,'[1]公式予選（TT）AGr-結果表・グリッド用（貼付）'!$A:$A,0),MATCH("クラス",'[1]公式予選（TT）AGr-結果表・グリッド用（貼付）'!$1:$1,0)),""))</f>
        <v/>
      </c>
      <c r="D59" s="33"/>
      <c r="E59" s="35"/>
      <c r="F59" s="32" t="str">
        <f>IF(IFERROR(INDEX('[1]公式予選（TT）AGr-結果表・グリッド用（貼付）'!$A:$Z,MATCH($B58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58,'[1]公式予選（TT）AGr-結果表・グリッド用（貼付）'!$A:$A,0),MATCH("Model/Engine",'[1]公式予選（TT）AGr-結果表・グリッド用（貼付）'!$1:$1,0)),""))</f>
        <v/>
      </c>
      <c r="G59" s="19"/>
      <c r="H59" s="32" t="str">
        <f>IF(IFERROR(INDEX('[1]公式予選（TT）AGr-結果表・グリッド用（貼付）'!$A:$Z,MATCH($G58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58,'[1]公式予選（TT）AGr-結果表・グリッド用（貼付）'!$A:$A,0),MATCH("クラス",'[1]公式予選（TT）AGr-結果表・グリッド用（貼付）'!$1:$1,0)),""))</f>
        <v/>
      </c>
      <c r="I59" s="33"/>
      <c r="J59" s="35"/>
      <c r="K59" s="32" t="str">
        <f>IFERROR(IF(INDEX('[1]公式予選（TT）AGr-結果表・グリッド用（貼付）'!$A:$Z,MATCH($G58,'[1]公式予選（TT）AGr-結果表・グリッド用（貼付）'!$A:$A,0),MATCH("Model/Engine",'[1]公式予選（TT）AGr-結果表・グリッド用（貼付）'!$1:$1,0))=0,"",INDEX('[1]公式予選（TT）AGr-結果表・グリッド用（貼付）'!$A:$Z,MATCH($G58,'[1]公式予選（TT）AGr-結果表・グリッド用（貼付）'!$A:$A,0),MATCH("Model/Engine",'[1]公式予選（TT）AGr-結果表・グリッド用（貼付）'!$1:$1,0))),"")</f>
        <v/>
      </c>
      <c r="L59" s="45"/>
      <c r="M59" s="2"/>
    </row>
    <row r="60" spans="1:13" ht="9.9499999999999993" customHeight="1" x14ac:dyDescent="0.15">
      <c r="A60" s="2"/>
      <c r="B60" s="19"/>
      <c r="C60" s="40" t="str">
        <f>IF(IFERROR(INDEX('[1]公式予選（TT）AGr-結果表・グリッド用（貼付）'!$A:$Z,MATCH($B58,'[1]公式予選（TT）AGr-結果表・グリッド用（貼付）'!$A:$A,0),MATCH("team",'[1]公式予選（TT）AGr-結果表・グリッド用（貼付）'!$1:$1,0)),"")=0,"",IFERROR(INDEX('[1]公式予選（TT）AGr-結果表・グリッド用（貼付）'!$A:$Z,MATCH($B58,'[1]公式予選（TT）AGr-結果表・グリッド用（貼付）'!$A:$A,0),MATCH("team",'[1]公式予選（TT）AGr-結果表・グリッド用（貼付）'!$1:$1,0)),""))</f>
        <v/>
      </c>
      <c r="D60" s="41"/>
      <c r="E60" s="40"/>
      <c r="F60" s="39"/>
      <c r="G60" s="19"/>
      <c r="H60" s="40" t="str">
        <f>IFERROR(IF(INDEX('[1]公式予選（TT）AGr-結果表・グリッド用（貼付）'!$A:$Z,MATCH($G58,'[1]公式予選（TT）AGr-結果表・グリッド用（貼付）'!$A:$A,0),MATCH("team",'[1]公式予選（TT）AGr-結果表・グリッド用（貼付）'!$1:$1,0))=0,"",INDEX('[1]公式予選（TT）AGr-結果表・グリッド用（貼付）'!$A:$Z,MATCH($G58,'[1]公式予選（TT）AGr-結果表・グリッド用（貼付）'!$A:$A,0),MATCH("team",'[1]公式予選（TT）AGr-結果表・グリッド用（貼付）'!$1:$1,0))),"")</f>
        <v/>
      </c>
      <c r="I60" s="41"/>
      <c r="J60" s="40"/>
      <c r="K60" s="39"/>
      <c r="L60" s="42"/>
      <c r="M60" s="2"/>
    </row>
    <row r="61" spans="1:13" ht="6" customHeight="1" x14ac:dyDescent="0.15">
      <c r="A61" s="2"/>
      <c r="B61" s="2"/>
      <c r="C61" s="2"/>
      <c r="D61" s="2"/>
      <c r="E61" s="2"/>
      <c r="F61" s="45"/>
      <c r="G61" s="2"/>
      <c r="H61" s="2"/>
      <c r="I61" s="2"/>
      <c r="J61" s="2"/>
      <c r="K61" s="45"/>
      <c r="L61" s="32"/>
      <c r="M61" s="2"/>
    </row>
    <row r="62" spans="1:13" ht="15" customHeight="1" x14ac:dyDescent="0.15">
      <c r="A62" s="2"/>
      <c r="B62" s="5" t="str">
        <f>IF(MAX('[1]公式予選（TT）AGr-結果表・グリッド用（貼付）'!A:A)&gt;G58,G58+1,"")</f>
        <v/>
      </c>
      <c r="C62" s="30" t="str">
        <f>IFERROR(INDEX('[1]公式予選（TT）AGr-結果表・グリッド用（貼付）'!$A:$Z,MATCH($B62,'[1]公式予選（TT）AGr-結果表・グリッド用（貼付）'!$A:$A,0),MATCH("No.",'[1]公式予選（TT）AGr-結果表・グリッド用（貼付）'!$1:$1,0)),"")</f>
        <v/>
      </c>
      <c r="D62" s="27" t="str">
        <f>IFERROR(INDEX('[1]公式予選（TT）AGr-結果表・グリッド用（貼付）'!$A:$Z,MATCH($B62,'[1]公式予選（TT）AGr-結果表・グリッド用（貼付）'!$A:$A,0),MATCH("名前",'[1]公式予選（TT）AGr-結果表・グリッド用（貼付）'!$1:$1,0)),"")</f>
        <v/>
      </c>
      <c r="E62" s="27"/>
      <c r="F62" s="29" t="str">
        <f>IF(IFERROR(INDEX('[1]公式予選（TT）AGr-結果表・グリッド用（貼付）'!$A:$Z,MATCH($B62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62,'[1]公式予選（TT）AGr-結果表・グリッド用（貼付）'!$A:$A,0),MATCH("BestLap",'[1]公式予選（TT）AGr-結果表・グリッド用（貼付）'!$1:$1,0)),""))</f>
        <v/>
      </c>
      <c r="G62" s="5" t="str">
        <f>IF(MAX('[1]公式予選（TT）AGr-結果表・グリッド用（貼付）'!$A:$A)&gt;B62,B62+1,"")</f>
        <v/>
      </c>
      <c r="H62" s="30" t="e">
        <f>INDEX('[1]公式予選（TT）AGr-結果表・グリッド用（貼付）'!$A:$Z,MATCH($G62,'[1]公式予選（TT）AGr-結果表・グリッド用（貼付）'!$A:$A,0),MATCH("No.",'[1]公式予選（TT）AGr-結果表・グリッド用（貼付）'!$1:$1,0))</f>
        <v>#N/A</v>
      </c>
      <c r="I62" s="27" t="str">
        <f>IFERROR(INDEX('[1]公式予選（TT）AGr-結果表・グリッド用（貼付）'!$A:$Z,MATCH($G62,'[1]公式予選（TT）AGr-結果表・グリッド用（貼付）'!$A:$A,0),MATCH("名前",'[1]公式予選（TT）AGr-結果表・グリッド用（貼付）'!$1:$1,0)),"")</f>
        <v/>
      </c>
      <c r="J62" s="27"/>
      <c r="K62" s="29" t="str">
        <f>IFERROR(IF(INDEX('[1]公式予選（TT）AGr-結果表・グリッド用（貼付）'!$A:$Z,MATCH($G62,'[1]公式予選（TT）AGr-結果表・グリッド用（貼付）'!$A:$A,0),MATCH("BestLap",'[1]公式予選（TT）AGr-結果表・グリッド用（貼付）'!$1:$1,0))=0,"",INDEX('[1]公式予選（TT）AGr-結果表・グリッド用（貼付）'!$A:$Z,MATCH($G62,'[1]公式予選（TT）AGr-結果表・グリッド用（貼付）'!$A:$A,0),MATCH("BestLap",'[1]公式予選（TT）AGr-結果表・グリッド用（貼付）'!$1:$1,0))),"")</f>
        <v/>
      </c>
      <c r="L62" s="39"/>
      <c r="M62" s="2"/>
    </row>
    <row r="63" spans="1:13" ht="6" customHeight="1" x14ac:dyDescent="0.15">
      <c r="A63" s="2"/>
      <c r="B63" s="19"/>
      <c r="C63" s="32" t="str">
        <f>IF(IFERROR(INDEX('[1]公式予選（TT）AGr-結果表・グリッド用（貼付）'!$A:$Z,MATCH($B62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62,'[1]公式予選（TT）AGr-結果表・グリッド用（貼付）'!$A:$A,0),MATCH("クラス",'[1]公式予選（TT）AGr-結果表・グリッド用（貼付）'!$1:$1,0)),""))</f>
        <v/>
      </c>
      <c r="D63" s="33"/>
      <c r="E63" s="35"/>
      <c r="F63" s="32" t="str">
        <f>IF(IFERROR(INDEX('[1]公式予選（TT）AGr-結果表・グリッド用（貼付）'!$A:$Z,MATCH($B62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62,'[1]公式予選（TT）AGr-結果表・グリッド用（貼付）'!$A:$A,0),MATCH("Model/Engine",'[1]公式予選（TT）AGr-結果表・グリッド用（貼付）'!$1:$1,0)),""))</f>
        <v/>
      </c>
      <c r="G63" s="19"/>
      <c r="H63" s="32" t="str">
        <f>IF(IFERROR(INDEX('[1]公式予選（TT）AGr-結果表・グリッド用（貼付）'!$A:$Z,MATCH($G62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62,'[1]公式予選（TT）AGr-結果表・グリッド用（貼付）'!$A:$A,0),MATCH("クラス",'[1]公式予選（TT）AGr-結果表・グリッド用（貼付）'!$1:$1,0)),""))</f>
        <v/>
      </c>
      <c r="I63" s="33"/>
      <c r="J63" s="35"/>
      <c r="K63" s="32" t="str">
        <f>IFERROR(IF(INDEX('[1]公式予選（TT）AGr-結果表・グリッド用（貼付）'!$A:$Z,MATCH($G62,'[1]公式予選（TT）AGr-結果表・グリッド用（貼付）'!$A:$A,0),MATCH("Model/Engine",'[1]公式予選（TT）AGr-結果表・グリッド用（貼付）'!$1:$1,0))=0,"",INDEX('[1]公式予選（TT）AGr-結果表・グリッド用（貼付）'!$A:$Z,MATCH($G62,'[1]公式予選（TT）AGr-結果表・グリッド用（貼付）'!$A:$A,0),MATCH("Model/Engine",'[1]公式予選（TT）AGr-結果表・グリッド用（貼付）'!$1:$1,0))),"")</f>
        <v/>
      </c>
      <c r="L63" s="45"/>
      <c r="M63" s="2"/>
    </row>
    <row r="64" spans="1:13" ht="9.9499999999999993" customHeight="1" x14ac:dyDescent="0.15">
      <c r="A64" s="2"/>
      <c r="B64" s="19"/>
      <c r="C64" s="40" t="str">
        <f>IF(IFERROR(INDEX('[1]公式予選（TT）AGr-結果表・グリッド用（貼付）'!$A:$Z,MATCH($B62,'[1]公式予選（TT）AGr-結果表・グリッド用（貼付）'!$A:$A,0),MATCH("team",'[1]公式予選（TT）AGr-結果表・グリッド用（貼付）'!$1:$1,0)),"")=0,"",IFERROR(INDEX('[1]公式予選（TT）AGr-結果表・グリッド用（貼付）'!$A:$Z,MATCH($B62,'[1]公式予選（TT）AGr-結果表・グリッド用（貼付）'!$A:$A,0),MATCH("team",'[1]公式予選（TT）AGr-結果表・グリッド用（貼付）'!$1:$1,0)),""))</f>
        <v/>
      </c>
      <c r="D64" s="41"/>
      <c r="E64" s="40"/>
      <c r="F64" s="39"/>
      <c r="G64" s="19"/>
      <c r="H64" s="40" t="str">
        <f>IFERROR(IF(INDEX('[1]公式予選（TT）AGr-結果表・グリッド用（貼付）'!$A:$Z,MATCH($G62,'[1]公式予選（TT）AGr-結果表・グリッド用（貼付）'!$A:$A,0),MATCH("team",'[1]公式予選（TT）AGr-結果表・グリッド用（貼付）'!$1:$1,0))=0,"",INDEX('[1]公式予選（TT）AGr-結果表・グリッド用（貼付）'!$A:$Z,MATCH($G62,'[1]公式予選（TT）AGr-結果表・グリッド用（貼付）'!$A:$A,0),MATCH("team",'[1]公式予選（TT）AGr-結果表・グリッド用（貼付）'!$1:$1,0))),"")</f>
        <v/>
      </c>
      <c r="I64" s="41"/>
      <c r="J64" s="40"/>
      <c r="K64" s="39"/>
      <c r="L64" s="42"/>
      <c r="M64" s="2"/>
    </row>
    <row r="65" spans="1:13" ht="6" customHeight="1" x14ac:dyDescent="0.15">
      <c r="A65" s="2"/>
      <c r="B65" s="2"/>
      <c r="C65" s="2"/>
      <c r="D65" s="2"/>
      <c r="E65" s="2"/>
      <c r="F65" s="45"/>
      <c r="G65" s="2"/>
      <c r="H65" s="2"/>
      <c r="I65" s="2"/>
      <c r="J65" s="2"/>
      <c r="K65" s="45"/>
      <c r="L65" s="32"/>
      <c r="M65" s="2"/>
    </row>
    <row r="66" spans="1:13" ht="15" customHeight="1" x14ac:dyDescent="0.15">
      <c r="A66" s="2"/>
      <c r="B66" s="5" t="str">
        <f>IF(MAX('[1]公式予選（TT）AGr-結果表・グリッド用（貼付）'!A:A)&gt;G62,G62+1,"")</f>
        <v/>
      </c>
      <c r="C66" s="30" t="str">
        <f>IFERROR(INDEX('[1]公式予選（TT）AGr-結果表・グリッド用（貼付）'!$A:$Z,MATCH($B66,'[1]公式予選（TT）AGr-結果表・グリッド用（貼付）'!$A:$A,0),MATCH("No.",'[1]公式予選（TT）AGr-結果表・グリッド用（貼付）'!$1:$1,0)),"")</f>
        <v/>
      </c>
      <c r="D66" s="27" t="str">
        <f>IFERROR(INDEX('[1]公式予選（TT）AGr-結果表・グリッド用（貼付）'!$A:$Z,MATCH($B66,'[1]公式予選（TT）AGr-結果表・グリッド用（貼付）'!$A:$A,0),MATCH("名前",'[1]公式予選（TT）AGr-結果表・グリッド用（貼付）'!$1:$1,0)),"")</f>
        <v/>
      </c>
      <c r="E66" s="27"/>
      <c r="F66" s="29" t="str">
        <f>IF(IFERROR(INDEX('[1]公式予選（TT）AGr-結果表・グリッド用（貼付）'!$A:$Z,MATCH($B66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66,'[1]公式予選（TT）AGr-結果表・グリッド用（貼付）'!$A:$A,0),MATCH("BestLap",'[1]公式予選（TT）AGr-結果表・グリッド用（貼付）'!$1:$1,0)),""))</f>
        <v/>
      </c>
      <c r="G66" s="5" t="str">
        <f>IF(MAX('[1]公式予選（TT）AGr-結果表・グリッド用（貼付）'!$A:$A)&gt;B66,B66+1,"")</f>
        <v/>
      </c>
      <c r="H66" s="30" t="e">
        <f>INDEX('[1]公式予選（TT）AGr-結果表・グリッド用（貼付）'!$A:$Z,MATCH($G66,'[1]公式予選（TT）AGr-結果表・グリッド用（貼付）'!$A:$A,0),MATCH("No.",'[1]公式予選（TT）AGr-結果表・グリッド用（貼付）'!$1:$1,0))</f>
        <v>#N/A</v>
      </c>
      <c r="I66" s="27" t="str">
        <f>IFERROR(INDEX('[1]公式予選（TT）AGr-結果表・グリッド用（貼付）'!$A:$Z,MATCH($G66,'[1]公式予選（TT）AGr-結果表・グリッド用（貼付）'!$A:$A,0),MATCH("名前",'[1]公式予選（TT）AGr-結果表・グリッド用（貼付）'!$1:$1,0)),"")</f>
        <v/>
      </c>
      <c r="J66" s="27"/>
      <c r="K66" s="29" t="str">
        <f>IFERROR(IF(INDEX('[1]公式予選（TT）AGr-結果表・グリッド用（貼付）'!$A:$Z,MATCH($G66,'[1]公式予選（TT）AGr-結果表・グリッド用（貼付）'!$A:$A,0),MATCH("BestLap",'[1]公式予選（TT）AGr-結果表・グリッド用（貼付）'!$1:$1,0))=0,"",INDEX('[1]公式予選（TT）AGr-結果表・グリッド用（貼付）'!$A:$Z,MATCH($G66,'[1]公式予選（TT）AGr-結果表・グリッド用（貼付）'!$A:$A,0),MATCH("BestLap",'[1]公式予選（TT）AGr-結果表・グリッド用（貼付）'!$1:$1,0))),"")</f>
        <v/>
      </c>
      <c r="L66" s="39"/>
      <c r="M66" s="2"/>
    </row>
    <row r="67" spans="1:13" ht="6" customHeight="1" x14ac:dyDescent="0.15">
      <c r="A67" s="2"/>
      <c r="B67" s="19"/>
      <c r="C67" s="32" t="str">
        <f>IF(IFERROR(INDEX('[1]公式予選（TT）AGr-結果表・グリッド用（貼付）'!$A:$Z,MATCH($B66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66,'[1]公式予選（TT）AGr-結果表・グリッド用（貼付）'!$A:$A,0),MATCH("クラス",'[1]公式予選（TT）AGr-結果表・グリッド用（貼付）'!$1:$1,0)),""))</f>
        <v/>
      </c>
      <c r="D67" s="33"/>
      <c r="E67" s="35"/>
      <c r="F67" s="32" t="str">
        <f>IF(IFERROR(INDEX('[1]公式予選（TT）AGr-結果表・グリッド用（貼付）'!$A:$Z,MATCH($B66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66,'[1]公式予選（TT）AGr-結果表・グリッド用（貼付）'!$A:$A,0),MATCH("Model/Engine",'[1]公式予選（TT）AGr-結果表・グリッド用（貼付）'!$1:$1,0)),""))</f>
        <v/>
      </c>
      <c r="G67" s="19"/>
      <c r="H67" s="32" t="str">
        <f>IF(IFERROR(INDEX('[1]公式予選（TT）AGr-結果表・グリッド用（貼付）'!$A:$Z,MATCH($G66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66,'[1]公式予選（TT）AGr-結果表・グリッド用（貼付）'!$A:$A,0),MATCH("クラス",'[1]公式予選（TT）AGr-結果表・グリッド用（貼付）'!$1:$1,0)),""))</f>
        <v/>
      </c>
      <c r="I67" s="33"/>
      <c r="J67" s="35"/>
      <c r="K67" s="32" t="str">
        <f>IFERROR(IF(INDEX('[1]公式予選（TT）AGr-結果表・グリッド用（貼付）'!$A:$Z,MATCH($G66,'[1]公式予選（TT）AGr-結果表・グリッド用（貼付）'!$A:$A,0),MATCH("Model/Engine",'[1]公式予選（TT）AGr-結果表・グリッド用（貼付）'!$1:$1,0))=0,"",INDEX('[1]公式予選（TT）AGr-結果表・グリッド用（貼付）'!$A:$Z,MATCH($G66,'[1]公式予選（TT）AGr-結果表・グリッド用（貼付）'!$A:$A,0),MATCH("Model/Engine",'[1]公式予選（TT）AGr-結果表・グリッド用（貼付）'!$1:$1,0))),"")</f>
        <v/>
      </c>
      <c r="L67" s="45"/>
      <c r="M67" s="2"/>
    </row>
    <row r="68" spans="1:13" ht="9.9499999999999993" customHeight="1" x14ac:dyDescent="0.15">
      <c r="A68" s="2"/>
      <c r="B68" s="19"/>
      <c r="C68" s="40" t="str">
        <f>IF(IFERROR(INDEX('[1]公式予選（TT）AGr-結果表・グリッド用（貼付）'!$A:$Z,MATCH($B66,'[1]公式予選（TT）AGr-結果表・グリッド用（貼付）'!$A:$A,0),MATCH("team",'[1]公式予選（TT）AGr-結果表・グリッド用（貼付）'!$1:$1,0)),"")=0,"",IFERROR(INDEX('[1]公式予選（TT）AGr-結果表・グリッド用（貼付）'!$A:$Z,MATCH($B66,'[1]公式予選（TT）AGr-結果表・グリッド用（貼付）'!$A:$A,0),MATCH("team",'[1]公式予選（TT）AGr-結果表・グリッド用（貼付）'!$1:$1,0)),""))</f>
        <v/>
      </c>
      <c r="D68" s="41"/>
      <c r="E68" s="40"/>
      <c r="F68" s="39"/>
      <c r="G68" s="19"/>
      <c r="H68" s="40" t="str">
        <f>IFERROR(IF(INDEX('[1]公式予選（TT）AGr-結果表・グリッド用（貼付）'!$A:$Z,MATCH($G66,'[1]公式予選（TT）AGr-結果表・グリッド用（貼付）'!$A:$A,0),MATCH("team",'[1]公式予選（TT）AGr-結果表・グリッド用（貼付）'!$1:$1,0))=0,"",INDEX('[1]公式予選（TT）AGr-結果表・グリッド用（貼付）'!$A:$Z,MATCH($G66,'[1]公式予選（TT）AGr-結果表・グリッド用（貼付）'!$A:$A,0),MATCH("team",'[1]公式予選（TT）AGr-結果表・グリッド用（貼付）'!$1:$1,0))),"")</f>
        <v/>
      </c>
      <c r="I68" s="41"/>
      <c r="J68" s="40"/>
      <c r="K68" s="39"/>
      <c r="L68" s="42"/>
      <c r="M68" s="2"/>
    </row>
    <row r="69" spans="1:13" ht="6" customHeight="1" x14ac:dyDescent="0.15">
      <c r="A69" s="2"/>
      <c r="B69" s="2"/>
      <c r="C69" s="2"/>
      <c r="D69" s="2"/>
      <c r="E69" s="2"/>
      <c r="F69" s="45"/>
      <c r="G69" s="2"/>
      <c r="H69" s="2"/>
      <c r="I69" s="2"/>
      <c r="J69" s="2"/>
      <c r="K69" s="45"/>
      <c r="L69" s="32"/>
      <c r="M69" s="2"/>
    </row>
    <row r="70" spans="1:13" ht="15" customHeight="1" x14ac:dyDescent="0.15">
      <c r="A70" s="2"/>
      <c r="B70" s="5" t="str">
        <f>IF(MAX('[1]公式予選（TT）AGr-結果表・グリッド用（貼付）'!A:A)&gt;G66,G66+1,"")</f>
        <v/>
      </c>
      <c r="C70" s="30" t="str">
        <f>IFERROR(INDEX('[1]公式予選（TT）AGr-結果表・グリッド用（貼付）'!$A:$Z,MATCH($B70,'[1]公式予選（TT）AGr-結果表・グリッド用（貼付）'!$A:$A,0),MATCH("No.",'[1]公式予選（TT）AGr-結果表・グリッド用（貼付）'!$1:$1,0)),"")</f>
        <v/>
      </c>
      <c r="D70" s="27" t="str">
        <f>IFERROR(INDEX('[1]公式予選（TT）AGr-結果表・グリッド用（貼付）'!$A:$Z,MATCH($B70,'[1]公式予選（TT）AGr-結果表・グリッド用（貼付）'!$A:$A,0),MATCH("名前",'[1]公式予選（TT）AGr-結果表・グリッド用（貼付）'!$1:$1,0)),"")</f>
        <v/>
      </c>
      <c r="E70" s="27"/>
      <c r="F70" s="29" t="str">
        <f>IF(IFERROR(INDEX('[1]公式予選（TT）AGr-結果表・グリッド用（貼付）'!$A:$Z,MATCH($B70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70,'[1]公式予選（TT）AGr-結果表・グリッド用（貼付）'!$A:$A,0),MATCH("BestLap",'[1]公式予選（TT）AGr-結果表・グリッド用（貼付）'!$1:$1,0)),""))</f>
        <v/>
      </c>
      <c r="G70" s="5" t="str">
        <f>IF(MAX('[1]公式予選（TT）AGr-結果表・グリッド用（貼付）'!$A:$A)&gt;B70,B70+1,"")</f>
        <v/>
      </c>
      <c r="H70" s="30" t="e">
        <f>INDEX('[1]公式予選（TT）AGr-結果表・グリッド用（貼付）'!$A:$Z,MATCH($G70,'[1]公式予選（TT）AGr-結果表・グリッド用（貼付）'!$A:$A,0),MATCH("No.",'[1]公式予選（TT）AGr-結果表・グリッド用（貼付）'!$1:$1,0))</f>
        <v>#N/A</v>
      </c>
      <c r="I70" s="27" t="str">
        <f>IFERROR(INDEX('[1]公式予選（TT）AGr-結果表・グリッド用（貼付）'!$A:$Z,MATCH($G70,'[1]公式予選（TT）AGr-結果表・グリッド用（貼付）'!$A:$A,0),MATCH("名前",'[1]公式予選（TT）AGr-結果表・グリッド用（貼付）'!$1:$1,0)),"")</f>
        <v/>
      </c>
      <c r="J70" s="27"/>
      <c r="K70" s="29" t="str">
        <f>IFERROR(IF(INDEX('[1]公式予選（TT）AGr-結果表・グリッド用（貼付）'!$A:$Z,MATCH($G70,'[1]公式予選（TT）AGr-結果表・グリッド用（貼付）'!$A:$A,0),MATCH("BestLap",'[1]公式予選（TT）AGr-結果表・グリッド用（貼付）'!$1:$1,0))=0,"",INDEX('[1]公式予選（TT）AGr-結果表・グリッド用（貼付）'!$A:$Z,MATCH($G70,'[1]公式予選（TT）AGr-結果表・グリッド用（貼付）'!$A:$A,0),MATCH("BestLap",'[1]公式予選（TT）AGr-結果表・グリッド用（貼付）'!$1:$1,0))),"")</f>
        <v/>
      </c>
      <c r="L70" s="39"/>
      <c r="M70" s="2"/>
    </row>
    <row r="71" spans="1:13" ht="6" customHeight="1" x14ac:dyDescent="0.15">
      <c r="A71" s="2"/>
      <c r="B71" s="19"/>
      <c r="C71" s="32" t="str">
        <f>IF(IFERROR(INDEX('[1]公式予選（TT）AGr-結果表・グリッド用（貼付）'!$A:$Z,MATCH($B70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70,'[1]公式予選（TT）AGr-結果表・グリッド用（貼付）'!$A:$A,0),MATCH("クラス",'[1]公式予選（TT）AGr-結果表・グリッド用（貼付）'!$1:$1,0)),""))</f>
        <v/>
      </c>
      <c r="D71" s="33"/>
      <c r="E71" s="35"/>
      <c r="F71" s="32" t="str">
        <f>IF(IFERROR(INDEX('[1]公式予選（TT）AGr-結果表・グリッド用（貼付）'!$A:$Z,MATCH($B70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70,'[1]公式予選（TT）AGr-結果表・グリッド用（貼付）'!$A:$A,0),MATCH("Model/Engine",'[1]公式予選（TT）AGr-結果表・グリッド用（貼付）'!$1:$1,0)),""))</f>
        <v/>
      </c>
      <c r="G71" s="19"/>
      <c r="H71" s="32" t="str">
        <f>IF(IFERROR(INDEX('[1]公式予選（TT）AGr-結果表・グリッド用（貼付）'!$A:$Z,MATCH($G70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70,'[1]公式予選（TT）AGr-結果表・グリッド用（貼付）'!$A:$A,0),MATCH("クラス",'[1]公式予選（TT）AGr-結果表・グリッド用（貼付）'!$1:$1,0)),""))</f>
        <v/>
      </c>
      <c r="I71" s="33"/>
      <c r="J71" s="35"/>
      <c r="K71" s="32" t="str">
        <f>IFERROR(IF(INDEX('[1]公式予選（TT）AGr-結果表・グリッド用（貼付）'!$A:$Z,MATCH($G70,'[1]公式予選（TT）AGr-結果表・グリッド用（貼付）'!$A:$A,0),MATCH("Model/Engine",'[1]公式予選（TT）AGr-結果表・グリッド用（貼付）'!$1:$1,0))=0,"",INDEX('[1]公式予選（TT）AGr-結果表・グリッド用（貼付）'!$A:$Z,MATCH($G70,'[1]公式予選（TT）AGr-結果表・グリッド用（貼付）'!$A:$A,0),MATCH("Model/Engine",'[1]公式予選（TT）AGr-結果表・グリッド用（貼付）'!$1:$1,0))),"")</f>
        <v/>
      </c>
      <c r="L71" s="45"/>
      <c r="M71" s="2"/>
    </row>
    <row r="72" spans="1:13" ht="9.9499999999999993" customHeight="1" x14ac:dyDescent="0.15">
      <c r="A72" s="2"/>
      <c r="B72" s="19"/>
      <c r="C72" s="40" t="str">
        <f>IF(IFERROR(INDEX('[1]公式予選（TT）AGr-結果表・グリッド用（貼付）'!$A:$Z,MATCH($B70,'[1]公式予選（TT）AGr-結果表・グリッド用（貼付）'!$A:$A,0),MATCH("team",'[1]公式予選（TT）AGr-結果表・グリッド用（貼付）'!$1:$1,0)),"")=0,"",IFERROR(INDEX('[1]公式予選（TT）AGr-結果表・グリッド用（貼付）'!$A:$Z,MATCH($B70,'[1]公式予選（TT）AGr-結果表・グリッド用（貼付）'!$A:$A,0),MATCH("team",'[1]公式予選（TT）AGr-結果表・グリッド用（貼付）'!$1:$1,0)),""))</f>
        <v/>
      </c>
      <c r="D72" s="41"/>
      <c r="E72" s="40"/>
      <c r="F72" s="39"/>
      <c r="G72" s="19"/>
      <c r="H72" s="40" t="str">
        <f>IFERROR(IF(INDEX('[1]公式予選（TT）AGr-結果表・グリッド用（貼付）'!$A:$Z,MATCH($G70,'[1]公式予選（TT）AGr-結果表・グリッド用（貼付）'!$A:$A,0),MATCH("team",'[1]公式予選（TT）AGr-結果表・グリッド用（貼付）'!$1:$1,0))=0,"",INDEX('[1]公式予選（TT）AGr-結果表・グリッド用（貼付）'!$A:$Z,MATCH($G70,'[1]公式予選（TT）AGr-結果表・グリッド用（貼付）'!$A:$A,0),MATCH("team",'[1]公式予選（TT）AGr-結果表・グリッド用（貼付）'!$1:$1,0))),"")</f>
        <v/>
      </c>
      <c r="I72" s="41"/>
      <c r="J72" s="40"/>
      <c r="K72" s="39"/>
      <c r="L72" s="42"/>
      <c r="M72" s="2"/>
    </row>
    <row r="73" spans="1:13" ht="6" customHeight="1" x14ac:dyDescent="0.15">
      <c r="A73" s="2"/>
      <c r="B73" s="2"/>
      <c r="C73" s="2"/>
      <c r="D73" s="2"/>
      <c r="E73" s="2"/>
      <c r="F73" s="45"/>
      <c r="G73" s="2"/>
      <c r="H73" s="2"/>
      <c r="I73" s="2"/>
      <c r="J73" s="2"/>
      <c r="K73" s="45"/>
      <c r="L73" s="32"/>
      <c r="M73" s="2"/>
    </row>
    <row r="74" spans="1:13" ht="15" customHeight="1" x14ac:dyDescent="0.15">
      <c r="A74" s="2"/>
      <c r="B74" s="5" t="str">
        <f>IF(MAX('[1]公式予選（TT）AGr-結果表・グリッド用（貼付）'!A:A)&gt;G70,G70+1,"")</f>
        <v/>
      </c>
      <c r="C74" s="30" t="str">
        <f>IFERROR(INDEX('[1]公式予選（TT）AGr-結果表・グリッド用（貼付）'!$A:$Z,MATCH($B74,'[1]公式予選（TT）AGr-結果表・グリッド用（貼付）'!$A:$A,0),MATCH("No.",'[1]公式予選（TT）AGr-結果表・グリッド用（貼付）'!$1:$1,0)),"")</f>
        <v/>
      </c>
      <c r="D74" s="27" t="str">
        <f>IFERROR(INDEX('[1]公式予選（TT）AGr-結果表・グリッド用（貼付）'!$A:$Z,MATCH($B74,'[1]公式予選（TT）AGr-結果表・グリッド用（貼付）'!$A:$A,0),MATCH("名前",'[1]公式予選（TT）AGr-結果表・グリッド用（貼付）'!$1:$1,0)),"")</f>
        <v/>
      </c>
      <c r="E74" s="27"/>
      <c r="F74" s="29" t="str">
        <f>IF(IFERROR(INDEX('[1]公式予選（TT）AGr-結果表・グリッド用（貼付）'!$A:$Z,MATCH($B74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74,'[1]公式予選（TT）AGr-結果表・グリッド用（貼付）'!$A:$A,0),MATCH("BestLap",'[1]公式予選（TT）AGr-結果表・グリッド用（貼付）'!$1:$1,0)),""))</f>
        <v/>
      </c>
      <c r="G74" s="5" t="str">
        <f>IF(MAX('[1]公式予選（TT）AGr-結果表・グリッド用（貼付）'!$A:$A)&gt;B74,B74+1,"")</f>
        <v/>
      </c>
      <c r="H74" s="30" t="e">
        <f>INDEX('[1]公式予選（TT）AGr-結果表・グリッド用（貼付）'!$A:$Z,MATCH($G74,'[1]公式予選（TT）AGr-結果表・グリッド用（貼付）'!$A:$A,0),MATCH("No.",'[1]公式予選（TT）AGr-結果表・グリッド用（貼付）'!$1:$1,0))</f>
        <v>#N/A</v>
      </c>
      <c r="I74" s="27" t="str">
        <f>IFERROR(INDEX('[1]公式予選（TT）AGr-結果表・グリッド用（貼付）'!$A:$Z,MATCH($G74,'[1]公式予選（TT）AGr-結果表・グリッド用（貼付）'!$A:$A,0),MATCH("名前",'[1]公式予選（TT）AGr-結果表・グリッド用（貼付）'!$1:$1,0)),"")</f>
        <v/>
      </c>
      <c r="J74" s="27"/>
      <c r="K74" s="29" t="str">
        <f>IFERROR(IF(INDEX('[1]公式予選（TT）AGr-結果表・グリッド用（貼付）'!$A:$Z,MATCH($G74,'[1]公式予選（TT）AGr-結果表・グリッド用（貼付）'!$A:$A,0),MATCH("BestLap",'[1]公式予選（TT）AGr-結果表・グリッド用（貼付）'!$1:$1,0))=0,"",INDEX('[1]公式予選（TT）AGr-結果表・グリッド用（貼付）'!$A:$Z,MATCH($G74,'[1]公式予選（TT）AGr-結果表・グリッド用（貼付）'!$A:$A,0),MATCH("BestLap",'[1]公式予選（TT）AGr-結果表・グリッド用（貼付）'!$1:$1,0))),"")</f>
        <v/>
      </c>
      <c r="L74" s="39"/>
      <c r="M74" s="2"/>
    </row>
    <row r="75" spans="1:13" ht="6" customHeight="1" x14ac:dyDescent="0.15">
      <c r="A75" s="2"/>
      <c r="B75" s="19"/>
      <c r="C75" s="32" t="str">
        <f>IF(IFERROR(INDEX('[1]公式予選（TT）AGr-結果表・グリッド用（貼付）'!$A:$Z,MATCH($B74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74,'[1]公式予選（TT）AGr-結果表・グリッド用（貼付）'!$A:$A,0),MATCH("クラス",'[1]公式予選（TT）AGr-結果表・グリッド用（貼付）'!$1:$1,0)),""))</f>
        <v/>
      </c>
      <c r="D75" s="33"/>
      <c r="E75" s="35"/>
      <c r="F75" s="32" t="str">
        <f>IF(IFERROR(INDEX('[1]公式予選（TT）AGr-結果表・グリッド用（貼付）'!$A:$Z,MATCH($B74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74,'[1]公式予選（TT）AGr-結果表・グリッド用（貼付）'!$A:$A,0),MATCH("Model/Engine",'[1]公式予選（TT）AGr-結果表・グリッド用（貼付）'!$1:$1,0)),""))</f>
        <v/>
      </c>
      <c r="G75" s="19"/>
      <c r="H75" s="32" t="str">
        <f>IF(IFERROR(INDEX('[1]公式予選（TT）AGr-結果表・グリッド用（貼付）'!$A:$Z,MATCH($G74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74,'[1]公式予選（TT）AGr-結果表・グリッド用（貼付）'!$A:$A,0),MATCH("クラス",'[1]公式予選（TT）AGr-結果表・グリッド用（貼付）'!$1:$1,0)),""))</f>
        <v/>
      </c>
      <c r="I75" s="33"/>
      <c r="J75" s="35"/>
      <c r="K75" s="32" t="str">
        <f>IFERROR(IF(INDEX('[1]公式予選（TT）AGr-結果表・グリッド用（貼付）'!$A:$Z,MATCH($G74,'[1]公式予選（TT）AGr-結果表・グリッド用（貼付）'!$A:$A,0),MATCH("Model/Engine",'[1]公式予選（TT）AGr-結果表・グリッド用（貼付）'!$1:$1,0))=0,"",INDEX('[1]公式予選（TT）AGr-結果表・グリッド用（貼付）'!$A:$Z,MATCH($G74,'[1]公式予選（TT）AGr-結果表・グリッド用（貼付）'!$A:$A,0),MATCH("Model/Engine",'[1]公式予選（TT）AGr-結果表・グリッド用（貼付）'!$1:$1,0))),"")</f>
        <v/>
      </c>
      <c r="L75" s="45"/>
      <c r="M75" s="2"/>
    </row>
    <row r="76" spans="1:13" ht="9.9499999999999993" customHeight="1" x14ac:dyDescent="0.15">
      <c r="A76" s="2"/>
      <c r="B76" s="19"/>
      <c r="C76" s="40" t="str">
        <f>IF(IFERROR(INDEX('[1]公式予選（TT）AGr-結果表・グリッド用（貼付）'!$A:$Z,MATCH($B74,'[1]公式予選（TT）AGr-結果表・グリッド用（貼付）'!$A:$A,0),MATCH("team",'[1]公式予選（TT）AGr-結果表・グリッド用（貼付）'!$1:$1,0)),"")=0,"",IFERROR(INDEX('[1]公式予選（TT）AGr-結果表・グリッド用（貼付）'!$A:$Z,MATCH($B74,'[1]公式予選（TT）AGr-結果表・グリッド用（貼付）'!$A:$A,0),MATCH("team",'[1]公式予選（TT）AGr-結果表・グリッド用（貼付）'!$1:$1,0)),""))</f>
        <v/>
      </c>
      <c r="D76" s="41"/>
      <c r="E76" s="40"/>
      <c r="F76" s="39"/>
      <c r="G76" s="19"/>
      <c r="H76" s="40" t="str">
        <f>IFERROR(IF(INDEX('[1]公式予選（TT）AGr-結果表・グリッド用（貼付）'!$A:$Z,MATCH($G74,'[1]公式予選（TT）AGr-結果表・グリッド用（貼付）'!$A:$A,0),MATCH("team",'[1]公式予選（TT）AGr-結果表・グリッド用（貼付）'!$1:$1,0))=0,"",INDEX('[1]公式予選（TT）AGr-結果表・グリッド用（貼付）'!$A:$Z,MATCH($G74,'[1]公式予選（TT）AGr-結果表・グリッド用（貼付）'!$A:$A,0),MATCH("team",'[1]公式予選（TT）AGr-結果表・グリッド用（貼付）'!$1:$1,0))),"")</f>
        <v/>
      </c>
      <c r="I76" s="41"/>
      <c r="J76" s="40"/>
      <c r="K76" s="39"/>
      <c r="L76" s="42"/>
      <c r="M76" s="2"/>
    </row>
    <row r="77" spans="1:13" ht="6" customHeight="1" x14ac:dyDescent="0.15">
      <c r="A77" s="2"/>
      <c r="B77" s="2"/>
      <c r="C77" s="2"/>
      <c r="D77" s="2"/>
      <c r="E77" s="2"/>
      <c r="F77" s="45"/>
      <c r="G77" s="2"/>
      <c r="H77" s="2"/>
      <c r="I77" s="2"/>
      <c r="J77" s="2"/>
      <c r="K77" s="45"/>
      <c r="L77" s="32"/>
      <c r="M77" s="2"/>
    </row>
    <row r="78" spans="1:13" ht="15" customHeight="1" x14ac:dyDescent="0.15">
      <c r="A78" s="2"/>
      <c r="B78" s="5" t="str">
        <f>IF(MAX('[1]公式予選（TT）AGr-結果表・グリッド用（貼付）'!A:A)&gt;G74,G74+1,"")</f>
        <v/>
      </c>
      <c r="C78" s="30" t="str">
        <f>IFERROR(INDEX('[1]公式予選（TT）AGr-結果表・グリッド用（貼付）'!$A:$Z,MATCH($B78,'[1]公式予選（TT）AGr-結果表・グリッド用（貼付）'!$A:$A,0),MATCH("No.",'[1]公式予選（TT）AGr-結果表・グリッド用（貼付）'!$1:$1,0)),"")</f>
        <v/>
      </c>
      <c r="D78" s="27" t="str">
        <f>IFERROR(INDEX('[1]公式予選（TT）AGr-結果表・グリッド用（貼付）'!$A:$Z,MATCH($B78,'[1]公式予選（TT）AGr-結果表・グリッド用（貼付）'!$A:$A,0),MATCH("名前",'[1]公式予選（TT）AGr-結果表・グリッド用（貼付）'!$1:$1,0)),"")</f>
        <v/>
      </c>
      <c r="E78" s="27"/>
      <c r="F78" s="29" t="str">
        <f>IF(IFERROR(INDEX('[1]公式予選（TT）AGr-結果表・グリッド用（貼付）'!$A:$Z,MATCH($B78,'[1]公式予選（TT）AGr-結果表・グリッド用（貼付）'!$A:$A,0),MATCH("BestLap",'[1]公式予選（TT）AGr-結果表・グリッド用（貼付）'!$1:$1,0)),"")=0,"",IFERROR(INDEX('[1]公式予選（TT）AGr-結果表・グリッド用（貼付）'!$A:$Z,MATCH($B78,'[1]公式予選（TT）AGr-結果表・グリッド用（貼付）'!$A:$A,0),MATCH("BestLap",'[1]公式予選（TT）AGr-結果表・グリッド用（貼付）'!$1:$1,0)),""))</f>
        <v/>
      </c>
      <c r="G78" s="5" t="str">
        <f>IF(MAX('[1]公式予選（TT）AGr-結果表・グリッド用（貼付）'!$A:$A)&gt;B78,B78+1,"")</f>
        <v/>
      </c>
      <c r="H78" s="30" t="e">
        <f>INDEX('[1]公式予選（TT）AGr-結果表・グリッド用（貼付）'!$A:$Z,MATCH($G78,'[1]公式予選（TT）AGr-結果表・グリッド用（貼付）'!$A:$A,0),MATCH("No.",'[1]公式予選（TT）AGr-結果表・グリッド用（貼付）'!$1:$1,0))</f>
        <v>#N/A</v>
      </c>
      <c r="I78" s="27" t="str">
        <f>IFERROR(INDEX('[1]公式予選（TT）AGr-結果表・グリッド用（貼付）'!$A:$Z,MATCH($G78,'[1]公式予選（TT）AGr-結果表・グリッド用（貼付）'!$A:$A,0),MATCH("名前",'[1]公式予選（TT）AGr-結果表・グリッド用（貼付）'!$1:$1,0)),"")</f>
        <v/>
      </c>
      <c r="J78" s="27"/>
      <c r="K78" s="29" t="str">
        <f>IFERROR(IF(INDEX('[1]公式予選（TT）AGr-結果表・グリッド用（貼付）'!$A:$Z,MATCH($G78,'[1]公式予選（TT）AGr-結果表・グリッド用（貼付）'!$A:$A,0),MATCH("BestLap",'[1]公式予選（TT）AGr-結果表・グリッド用（貼付）'!$1:$1,0))=0,"",INDEX('[1]公式予選（TT）AGr-結果表・グリッド用（貼付）'!$A:$Z,MATCH($G78,'[1]公式予選（TT）AGr-結果表・グリッド用（貼付）'!$A:$A,0),MATCH("BestLap",'[1]公式予選（TT）AGr-結果表・グリッド用（貼付）'!$1:$1,0))),"")</f>
        <v/>
      </c>
      <c r="L78" s="39"/>
      <c r="M78" s="2"/>
    </row>
    <row r="79" spans="1:13" ht="6" customHeight="1" x14ac:dyDescent="0.15">
      <c r="A79" s="2"/>
      <c r="B79" s="19"/>
      <c r="C79" s="32" t="str">
        <f>IF(IFERROR(INDEX('[1]公式予選（TT）AGr-結果表・グリッド用（貼付）'!$A:$Z,MATCH($B78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B78,'[1]公式予選（TT）AGr-結果表・グリッド用（貼付）'!$A:$A,0),MATCH("クラス",'[1]公式予選（TT）AGr-結果表・グリッド用（貼付）'!$1:$1,0)),""))</f>
        <v/>
      </c>
      <c r="D79" s="33"/>
      <c r="E79" s="35"/>
      <c r="F79" s="32" t="str">
        <f>IF(IFERROR(INDEX('[1]公式予選（TT）AGr-結果表・グリッド用（貼付）'!$A:$Z,MATCH($B78,'[1]公式予選（TT）AGr-結果表・グリッド用（貼付）'!$A:$A,0),MATCH("Model/Engine",'[1]公式予選（TT）AGr-結果表・グリッド用（貼付）'!$1:$1,0)),"")=0,"",IFERROR(INDEX('[1]公式予選（TT）AGr-結果表・グリッド用（貼付）'!$A:$Z,MATCH($B78,'[1]公式予選（TT）AGr-結果表・グリッド用（貼付）'!$A:$A,0),MATCH("Model/Engine",'[1]公式予選（TT）AGr-結果表・グリッド用（貼付）'!$1:$1,0)),""))</f>
        <v/>
      </c>
      <c r="G79" s="19"/>
      <c r="H79" s="32" t="str">
        <f>IF(IFERROR(INDEX('[1]公式予選（TT）AGr-結果表・グリッド用（貼付）'!$A:$Z,MATCH($G78,'[1]公式予選（TT）AGr-結果表・グリッド用（貼付）'!$A:$A,0),MATCH("クラス",'[1]公式予選（TT）AGr-結果表・グリッド用（貼付）'!$1:$1,0)),"")=0,"",IFERROR(INDEX('[1]公式予選（TT）AGr-結果表・グリッド用（貼付）'!$A:$Z,MATCH($G78,'[1]公式予選（TT）AGr-結果表・グリッド用（貼付）'!$A:$A,0),MATCH("クラス",'[1]公式予選（TT）AGr-結果表・グリッド用（貼付）'!$1:$1,0)),""))</f>
        <v/>
      </c>
      <c r="I79" s="33"/>
      <c r="J79" s="35"/>
      <c r="K79" s="32" t="str">
        <f>IFERROR(IF(INDEX('[1]公式予選（TT）AGr-結果表・グリッド用（貼付）'!$A:$Z,MATCH($G78,'[1]公式予選（TT）AGr-結果表・グリッド用（貼付）'!$A:$A,0),MATCH("Model/Engine",'[1]公式予選（TT）AGr-結果表・グリッド用（貼付）'!$1:$1,0))=0,"",INDEX('[1]公式予選（TT）AGr-結果表・グリッド用（貼付）'!$A:$Z,MATCH($G78,'[1]公式予選（TT）AGr-結果表・グリッド用（貼付）'!$A:$A,0),MATCH("Model/Engine",'[1]公式予選（TT）AGr-結果表・グリッド用（貼付）'!$1:$1,0))),"")</f>
        <v/>
      </c>
      <c r="L79" s="45"/>
      <c r="M79" s="2"/>
    </row>
    <row r="80" spans="1:13" ht="9.9499999999999993" customHeight="1" x14ac:dyDescent="0.15">
      <c r="A80" s="2"/>
      <c r="B80" s="19"/>
      <c r="C80" s="40" t="str">
        <f>IF(IFERROR(INDEX('[1]公式予選（TT）AGr-結果表・グリッド用（貼付）'!$A:$Z,MATCH($B78,'[1]公式予選（TT）AGr-結果表・グリッド用（貼付）'!$A:$A,0),MATCH("team",'[1]公式予選（TT）AGr-結果表・グリッド用（貼付）'!$1:$1,0)),"")=0,"",IFERROR(INDEX('[1]公式予選（TT）AGr-結果表・グリッド用（貼付）'!$A:$Z,MATCH($B78,'[1]公式予選（TT）AGr-結果表・グリッド用（貼付）'!$A:$A,0),MATCH("team",'[1]公式予選（TT）AGr-結果表・グリッド用（貼付）'!$1:$1,0)),""))</f>
        <v/>
      </c>
      <c r="D80" s="41"/>
      <c r="E80" s="40"/>
      <c r="F80" s="39"/>
      <c r="G80" s="19"/>
      <c r="H80" s="40" t="str">
        <f>IFERROR(IF(INDEX('[1]公式予選（TT）AGr-結果表・グリッド用（貼付）'!$A:$Z,MATCH($G78,'[1]公式予選（TT）AGr-結果表・グリッド用（貼付）'!$A:$A,0),MATCH("team",'[1]公式予選（TT）AGr-結果表・グリッド用（貼付）'!$1:$1,0))=0,"",INDEX('[1]公式予選（TT）AGr-結果表・グリッド用（貼付）'!$A:$Z,MATCH($G78,'[1]公式予選（TT）AGr-結果表・グリッド用（貼付）'!$A:$A,0),MATCH("team",'[1]公式予選（TT）AGr-結果表・グリッド用（貼付）'!$1:$1,0))),"")</f>
        <v/>
      </c>
      <c r="I80" s="41"/>
      <c r="J80" s="40"/>
      <c r="K80" s="39"/>
      <c r="L80" s="42"/>
      <c r="M80" s="2"/>
    </row>
    <row r="81" spans="1:13" ht="6" customHeight="1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45"/>
      <c r="L81" s="32"/>
      <c r="M81" s="2"/>
    </row>
    <row r="82" spans="1:13" ht="11.25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39"/>
      <c r="M82" s="2"/>
    </row>
    <row r="83" spans="1:13" ht="11.25" x14ac:dyDescent="0.15">
      <c r="A83" s="2"/>
      <c r="C83" s="2"/>
      <c r="D83" s="2"/>
      <c r="E83" s="2"/>
      <c r="F83" s="2"/>
      <c r="G83" s="2"/>
      <c r="H83" s="2"/>
      <c r="I83" s="2"/>
      <c r="J83" s="2"/>
      <c r="K83" s="2"/>
      <c r="L83" s="45"/>
      <c r="M83" s="2"/>
    </row>
    <row r="84" spans="1:13" ht="11.25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</row>
    <row r="85" spans="1:13" ht="11.25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</row>
    <row r="86" spans="1:13" ht="11.25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</row>
    <row r="87" spans="1:13" ht="11.25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</row>
    <row r="88" spans="1:13" ht="11.25" x14ac:dyDescent="0.15">
      <c r="A88" s="2"/>
      <c r="B88" s="2" t="str">
        <f>"審査委員長 ："&amp;" "&amp;[1]各種設定!$D$20</f>
        <v>審査委員長 ： Hideyuki KOMIYAMA</v>
      </c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</row>
    <row r="89" spans="1:13" ht="11.25" x14ac:dyDescent="0.15">
      <c r="A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</row>
    <row r="90" spans="1:13" ht="11.25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</row>
    <row r="91" spans="1:13" ht="11.25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</row>
    <row r="92" spans="1:13" ht="11.25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</row>
    <row r="93" spans="1:13" ht="11.25" x14ac:dyDescent="0.15">
      <c r="A93" s="48"/>
      <c r="B93" s="48"/>
      <c r="C93" s="48"/>
      <c r="D93" s="48"/>
      <c r="E93" s="48"/>
      <c r="F93" s="48"/>
      <c r="G93" s="48"/>
      <c r="H93" s="48"/>
      <c r="I93" s="48"/>
      <c r="J93" s="48"/>
      <c r="K93" s="48"/>
      <c r="L93" s="48"/>
      <c r="M93" s="2"/>
    </row>
    <row r="94" spans="1:13" ht="11.25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</row>
    <row r="95" spans="1:13" ht="11.25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</row>
    <row r="96" spans="1:13" ht="11.25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</row>
    <row r="97" spans="1:13" ht="11.25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</row>
    <row r="98" spans="1:13" ht="11.25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</row>
    <row r="99" spans="1:13" ht="11.25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</row>
    <row r="100" spans="1:13" ht="11.25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</row>
    <row r="101" spans="1:13" ht="11.25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</row>
    <row r="102" spans="1:13" ht="11.25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</row>
    <row r="103" spans="1:13" ht="11.25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</row>
    <row r="104" spans="1:13" ht="11.25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</row>
    <row r="105" spans="1:13" ht="11.25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</row>
    <row r="106" spans="1:13" ht="11.25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</row>
    <row r="107" spans="1:13" ht="11.25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</row>
    <row r="108" spans="1:13" ht="11.25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</row>
    <row r="109" spans="1:13" ht="11.25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</row>
    <row r="110" spans="1:13" ht="11.25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</row>
    <row r="111" spans="1:13" ht="11.25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</row>
    <row r="112" spans="1:13" ht="11.25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</row>
    <row r="113" spans="1:13" ht="11.25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</row>
    <row r="114" spans="1:13" ht="11.25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</row>
    <row r="115" spans="1:13" ht="11.25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</row>
    <row r="116" spans="1:13" ht="11.25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</row>
    <row r="117" spans="1:13" ht="11.25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</row>
    <row r="118" spans="1:13" ht="11.25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</row>
    <row r="119" spans="1:13" ht="11.25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</row>
    <row r="120" spans="1:13" ht="11.25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</row>
    <row r="121" spans="1:13" ht="11.25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</row>
    <row r="122" spans="1:13" ht="11.25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</row>
    <row r="123" spans="1:13" ht="11.25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</row>
    <row r="124" spans="1:13" ht="11.25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</row>
    <row r="125" spans="1:13" ht="11.25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</row>
    <row r="126" spans="1:13" ht="11.25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</row>
    <row r="127" spans="1:13" ht="11.25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</row>
    <row r="128" spans="1:13" ht="11.25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</row>
    <row r="129" spans="1:13" ht="11.25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</row>
    <row r="130" spans="1:13" ht="11.25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</row>
    <row r="131" spans="1:13" ht="11.25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</row>
    <row r="132" spans="1:13" ht="11.25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</row>
    <row r="133" spans="1:13" ht="11.25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</row>
    <row r="134" spans="1:13" ht="11.25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</row>
    <row r="135" spans="1:13" ht="11.25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</row>
    <row r="136" spans="1:13" ht="11.25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</row>
    <row r="137" spans="1:13" ht="11.25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</row>
    <row r="138" spans="1:13" ht="11.25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</row>
    <row r="139" spans="1:13" ht="11.25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</row>
    <row r="140" spans="1:13" ht="11.25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</row>
    <row r="141" spans="1:13" ht="11.25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</row>
    <row r="142" spans="1:13" ht="11.25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</row>
    <row r="143" spans="1:13" ht="11.25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</row>
    <row r="144" spans="1:13" ht="11.25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</row>
    <row r="145" spans="1:13" ht="11.25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</row>
    <row r="146" spans="1:13" ht="11.25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</row>
    <row r="147" spans="1:13" ht="11.25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</row>
    <row r="148" spans="1:13" ht="11.25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</row>
    <row r="149" spans="1:13" ht="11.25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</row>
    <row r="150" spans="1:13" ht="11.25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</row>
    <row r="151" spans="1:13" ht="11.25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</row>
    <row r="152" spans="1:13" ht="11.25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</row>
    <row r="153" spans="1:13" ht="11.25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</row>
    <row r="154" spans="1:13" ht="11.25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</row>
    <row r="155" spans="1:13" ht="11.25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</row>
    <row r="156" spans="1:13" ht="11.25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</row>
    <row r="157" spans="1:13" ht="11.25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</row>
    <row r="158" spans="1:13" ht="11.25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</row>
    <row r="159" spans="1:13" ht="11.25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</row>
    <row r="160" spans="1:13" ht="11.25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</row>
    <row r="161" spans="1:13" ht="11.25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</row>
    <row r="162" spans="1:13" ht="11.25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</row>
    <row r="163" spans="1:13" ht="11.25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</row>
    <row r="164" spans="1:13" ht="11.25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</row>
    <row r="165" spans="1:13" ht="11.25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</row>
    <row r="166" spans="1:13" ht="11.25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</row>
    <row r="167" spans="1:13" ht="11.25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</row>
    <row r="168" spans="1:13" ht="11.25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</row>
    <row r="169" spans="1:13" ht="11.25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</row>
    <row r="170" spans="1:13" ht="11.25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</row>
    <row r="171" spans="1:13" ht="11.25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</row>
    <row r="172" spans="1:13" ht="11.25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</row>
    <row r="173" spans="1:13" ht="11.25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</row>
    <row r="174" spans="1:13" ht="11.25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</row>
    <row r="175" spans="1:13" ht="11.25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</row>
    <row r="176" spans="1:13" ht="11.25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</row>
    <row r="177" spans="1:13" ht="11.25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</row>
    <row r="178" spans="1:13" ht="11.25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</row>
    <row r="179" spans="1:13" ht="11.25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</row>
    <row r="180" spans="1:13" ht="11.25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</row>
    <row r="181" spans="1:13" ht="11.25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</row>
    <row r="182" spans="1:13" ht="11.25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</row>
    <row r="183" spans="1:13" ht="11.25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</row>
    <row r="184" spans="1:13" ht="11.25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</row>
    <row r="185" spans="1:13" ht="11.25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</row>
    <row r="186" spans="1:13" ht="11.25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</row>
    <row r="187" spans="1:13" ht="11.25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</row>
    <row r="188" spans="1:13" ht="11.25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</row>
    <row r="189" spans="1:13" ht="11.25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</row>
    <row r="190" spans="1:13" ht="11.25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</row>
    <row r="191" spans="1:13" ht="11.25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</row>
    <row r="192" spans="1:13" ht="11.25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</row>
    <row r="193" spans="1:13" ht="11.25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</row>
    <row r="194" spans="1:13" ht="11.25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</row>
    <row r="195" spans="1:13" ht="11.25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</row>
    <row r="196" spans="1:13" ht="11.25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</row>
    <row r="197" spans="1:13" ht="11.25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</row>
    <row r="198" spans="1:13" ht="11.25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</row>
    <row r="199" spans="1:13" ht="11.25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</row>
    <row r="200" spans="1:13" ht="11.25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</row>
    <row r="201" spans="1:13" ht="11.25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</row>
    <row r="202" spans="1:13" ht="11.25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</row>
    <row r="203" spans="1:13" ht="11.25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</row>
    <row r="204" spans="1:13" ht="11.25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</row>
    <row r="205" spans="1:13" ht="11.25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</row>
    <row r="206" spans="1:13" ht="11.25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</row>
    <row r="207" spans="1:13" ht="11.25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</row>
    <row r="208" spans="1:13" ht="11.25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</row>
    <row r="209" spans="1:13" ht="11.25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</row>
    <row r="210" spans="1:13" ht="11.25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</row>
    <row r="211" spans="1:13" ht="11.25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</row>
    <row r="212" spans="1:13" ht="11.25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</row>
    <row r="213" spans="1:13" ht="11.25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</row>
    <row r="214" spans="1:13" ht="11.25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</row>
    <row r="215" spans="1:13" ht="11.25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</row>
    <row r="216" spans="1:13" ht="11.25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</row>
    <row r="217" spans="1:13" ht="11.25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</row>
    <row r="218" spans="1:13" ht="11.25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</row>
    <row r="219" spans="1:13" ht="11.25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</row>
    <row r="220" spans="1:13" ht="11.25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</row>
    <row r="221" spans="1:13" ht="11.25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</row>
    <row r="222" spans="1:13" ht="11.25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</row>
    <row r="223" spans="1:13" ht="11.25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</row>
    <row r="224" spans="1:13" ht="11.25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</row>
    <row r="225" spans="1:13" ht="11.25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</row>
    <row r="226" spans="1:13" ht="11.25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</row>
    <row r="227" spans="1:13" ht="11.25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</row>
    <row r="228" spans="1:13" ht="11.25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</row>
    <row r="229" spans="1:13" ht="11.25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</row>
    <row r="230" spans="1:13" ht="11.25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</row>
    <row r="231" spans="1:13" ht="11.25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</row>
    <row r="232" spans="1:13" ht="11.25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</row>
    <row r="233" spans="1:13" ht="11.25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</row>
    <row r="234" spans="1:13" ht="11.25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</row>
    <row r="235" spans="1:13" ht="11.25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</row>
    <row r="236" spans="1:13" ht="11.25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</row>
    <row r="237" spans="1:13" ht="11.25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</row>
    <row r="238" spans="1:13" ht="11.25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</row>
    <row r="239" spans="1:13" ht="11.25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</row>
    <row r="240" spans="1:13" ht="11.25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</row>
    <row r="241" spans="1:13" ht="11.25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</row>
    <row r="242" spans="1:13" ht="11.25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</row>
    <row r="243" spans="1:13" ht="11.25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</row>
    <row r="244" spans="1:13" ht="11.25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</row>
    <row r="245" spans="1:13" ht="11.25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</row>
    <row r="246" spans="1:13" ht="11.25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</row>
    <row r="247" spans="1:13" ht="11.25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</row>
    <row r="248" spans="1:13" ht="11.25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</row>
    <row r="249" spans="1:13" ht="11.25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</row>
    <row r="250" spans="1:13" ht="11.25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</row>
    <row r="251" spans="1:13" ht="11.25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</row>
    <row r="252" spans="1:13" ht="11.25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</row>
    <row r="253" spans="1:13" ht="11.25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</row>
    <row r="254" spans="1:13" ht="11.25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</row>
    <row r="255" spans="1:13" ht="11.25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</row>
    <row r="256" spans="1:13" ht="11.25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</row>
    <row r="257" spans="1:13" ht="11.25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</row>
    <row r="258" spans="1:13" ht="11.25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</row>
    <row r="259" spans="1:13" ht="11.25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</row>
    <row r="260" spans="1:13" ht="11.25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</row>
    <row r="261" spans="1:13" ht="11.25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</row>
    <row r="262" spans="1:13" ht="11.25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</row>
    <row r="263" spans="1:13" ht="11.25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</row>
    <row r="264" spans="1:13" ht="11.25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</row>
    <row r="265" spans="1:13" ht="11.25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</row>
    <row r="266" spans="1:13" ht="11.25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</row>
    <row r="267" spans="1:13" ht="11.25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</row>
    <row r="268" spans="1:13" ht="11.25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</row>
    <row r="269" spans="1:13" ht="11.25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</row>
    <row r="270" spans="1:13" ht="11.25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</row>
    <row r="271" spans="1:13" ht="11.25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</row>
    <row r="272" spans="1:13" ht="11.25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</row>
    <row r="273" spans="1:13" ht="11.25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</row>
    <row r="274" spans="1:13" ht="11.25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</row>
    <row r="275" spans="1:13" ht="11.25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</row>
    <row r="276" spans="1:13" ht="11.25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</row>
    <row r="277" spans="1:13" ht="11.25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</row>
    <row r="278" spans="1:13" ht="11.25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</row>
    <row r="279" spans="1:13" ht="11.25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</row>
    <row r="280" spans="1:13" ht="11.25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</row>
    <row r="281" spans="1:13" ht="11.25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</row>
    <row r="282" spans="1:13" ht="11.25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</row>
    <row r="283" spans="1:13" ht="11.25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</row>
    <row r="284" spans="1:13" ht="11.25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</row>
    <row r="285" spans="1:13" ht="11.25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</row>
    <row r="286" spans="1:13" ht="11.25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</row>
    <row r="287" spans="1:13" ht="11.25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</row>
    <row r="288" spans="1:13" ht="11.25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</row>
    <row r="289" spans="1:13" ht="11.25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</row>
    <row r="290" spans="1:13" ht="11.25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</row>
    <row r="291" spans="1:13" ht="11.25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</row>
    <row r="292" spans="1:13" ht="11.25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</row>
    <row r="293" spans="1:13" ht="11.25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</row>
    <row r="294" spans="1:13" ht="11.25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</row>
    <row r="295" spans="1:13" ht="11.25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</row>
    <row r="296" spans="1:13" ht="11.25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</row>
    <row r="297" spans="1:13" ht="11.25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</row>
    <row r="298" spans="1:13" ht="11.25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</row>
    <row r="299" spans="1:13" ht="11.25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</row>
    <row r="300" spans="1:13" ht="11.25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</row>
    <row r="301" spans="1:13" ht="11.25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</row>
    <row r="302" spans="1:13" ht="11.25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</row>
    <row r="303" spans="1:13" ht="11.25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</row>
    <row r="304" spans="1:13" ht="11.25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</row>
    <row r="305" spans="1:13" ht="11.25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</row>
    <row r="306" spans="1:13" ht="11.25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</row>
    <row r="307" spans="1:13" ht="11.25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</row>
    <row r="308" spans="1:13" ht="11.25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</row>
    <row r="309" spans="1:13" ht="11.25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</row>
    <row r="310" spans="1:13" ht="11.25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</row>
    <row r="311" spans="1:13" ht="11.25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</row>
    <row r="312" spans="1:13" ht="11.25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</row>
    <row r="313" spans="1:13" ht="11.25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</row>
    <row r="314" spans="1:13" ht="11.25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</row>
    <row r="315" spans="1:13" ht="11.25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</row>
    <row r="316" spans="1:13" ht="11.25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</row>
    <row r="317" spans="1:13" ht="11.25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</row>
    <row r="318" spans="1:13" ht="11.25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</row>
    <row r="319" spans="1:13" ht="11.25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</row>
    <row r="320" spans="1:13" ht="11.25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</row>
    <row r="321" spans="1:13" ht="11.25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</row>
    <row r="322" spans="1:13" ht="11.25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</row>
    <row r="323" spans="1:13" ht="11.25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</row>
    <row r="324" spans="1:13" ht="11.25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</row>
    <row r="325" spans="1:13" ht="11.25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</row>
    <row r="326" spans="1:13" ht="11.25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</row>
    <row r="327" spans="1:13" ht="11.25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</row>
    <row r="328" spans="1:13" ht="11.25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</row>
    <row r="329" spans="1:13" ht="11.25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</row>
    <row r="330" spans="1:13" ht="11.25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</row>
    <row r="331" spans="1:13" ht="11.25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</row>
    <row r="332" spans="1:13" ht="11.25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</row>
    <row r="333" spans="1:13" ht="11.25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</row>
    <row r="334" spans="1:13" ht="11.25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</row>
    <row r="335" spans="1:13" ht="11.25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</row>
    <row r="336" spans="1:13" ht="11.25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</row>
    <row r="337" spans="1:13" ht="11.25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</row>
    <row r="338" spans="1:13" ht="11.25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</row>
    <row r="339" spans="1:13" ht="11.25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</row>
    <row r="340" spans="1:13" ht="11.25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</row>
    <row r="341" spans="1:13" ht="11.25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</row>
    <row r="342" spans="1:13" ht="11.25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</row>
    <row r="343" spans="1:13" ht="11.25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</row>
    <row r="344" spans="1:13" ht="11.25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</row>
    <row r="345" spans="1:13" ht="11.25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</row>
    <row r="346" spans="1:13" ht="11.25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</row>
    <row r="347" spans="1:13" ht="11.25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</row>
    <row r="348" spans="1:13" ht="11.25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</row>
    <row r="349" spans="1:13" ht="11.25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</row>
    <row r="350" spans="1:13" ht="11.25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</row>
    <row r="351" spans="1:13" ht="11.25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</row>
    <row r="352" spans="1:13" ht="11.25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</row>
    <row r="353" spans="1:13" ht="11.25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</row>
    <row r="354" spans="1:13" ht="11.25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</row>
    <row r="355" spans="1:13" ht="11.25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</row>
    <row r="356" spans="1:13" ht="11.25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</row>
    <row r="357" spans="1:13" ht="11.25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</row>
    <row r="358" spans="1:13" ht="11.25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</row>
    <row r="359" spans="1:13" ht="11.25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</row>
    <row r="360" spans="1:13" ht="11.25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</row>
    <row r="361" spans="1:13" ht="11.25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</row>
    <row r="362" spans="1:13" ht="11.25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</row>
    <row r="363" spans="1:13" ht="11.25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</row>
    <row r="364" spans="1:13" ht="11.25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</row>
    <row r="365" spans="1:13" ht="11.25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</row>
    <row r="366" spans="1:13" ht="11.25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</row>
    <row r="367" spans="1:13" ht="11.25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</row>
    <row r="368" spans="1:13" ht="11.25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</row>
    <row r="369" spans="1:13" ht="11.25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</row>
    <row r="370" spans="1:13" ht="11.25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</row>
    <row r="371" spans="1:13" ht="11.25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</row>
    <row r="372" spans="1:13" ht="11.25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</row>
    <row r="373" spans="1:13" ht="11.25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</row>
    <row r="374" spans="1:13" ht="11.25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</row>
    <row r="375" spans="1:13" ht="11.25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</row>
    <row r="376" spans="1:13" ht="11.25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</row>
    <row r="377" spans="1:13" ht="11.25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</row>
    <row r="378" spans="1:13" ht="11.25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</row>
    <row r="379" spans="1:13" ht="11.25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</row>
    <row r="380" spans="1:13" ht="11.25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</row>
    <row r="381" spans="1:13" ht="11.25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</row>
    <row r="382" spans="1:13" ht="11.25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</row>
    <row r="383" spans="1:13" ht="11.25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</row>
    <row r="384" spans="1:13" ht="11.25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</row>
    <row r="385" spans="1:13" ht="11.25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</row>
    <row r="386" spans="1:13" ht="11.25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</row>
    <row r="387" spans="1:13" ht="11.25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</row>
    <row r="388" spans="1:13" ht="11.25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</row>
    <row r="389" spans="1:13" ht="11.25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</row>
    <row r="390" spans="1:13" ht="11.25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</row>
    <row r="391" spans="1:13" ht="11.25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</row>
    <row r="392" spans="1:13" ht="11.25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</row>
    <row r="393" spans="1:13" ht="11.25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</row>
    <row r="394" spans="1:13" ht="11.25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</row>
    <row r="395" spans="1:13" ht="11.25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</row>
    <row r="396" spans="1:13" ht="11.25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</row>
    <row r="397" spans="1:13" ht="11.25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</row>
    <row r="398" spans="1:13" ht="11.25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</row>
    <row r="399" spans="1:13" ht="11.25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</row>
    <row r="400" spans="1:13" ht="11.25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</row>
    <row r="401" spans="1:13" ht="11.25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</row>
    <row r="402" spans="1:13" ht="11.25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</row>
    <row r="403" spans="1:13" ht="11.25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</row>
    <row r="404" spans="1:13" ht="11.25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</row>
    <row r="405" spans="1:13" ht="11.25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</row>
    <row r="406" spans="1:13" ht="11.25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</row>
    <row r="407" spans="1:13" ht="11.25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</row>
    <row r="408" spans="1:13" ht="11.25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</row>
    <row r="409" spans="1:13" ht="11.25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</row>
    <row r="410" spans="1:13" ht="11.25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</row>
    <row r="411" spans="1:13" ht="11.25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</row>
    <row r="412" spans="1:13" ht="11.25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</row>
    <row r="413" spans="1:13" ht="11.25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</row>
    <row r="414" spans="1:13" ht="11.25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</row>
    <row r="415" spans="1:13" ht="11.25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</row>
    <row r="416" spans="1:13" ht="11.25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</row>
    <row r="417" spans="1:13" ht="11.25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</row>
    <row r="418" spans="1:13" ht="11.25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</row>
    <row r="419" spans="1:13" ht="11.25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</row>
    <row r="420" spans="1:13" ht="11.25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</row>
    <row r="421" spans="1:13" ht="11.25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</row>
    <row r="422" spans="1:13" ht="11.25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</row>
    <row r="423" spans="1:13" ht="11.25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</row>
    <row r="424" spans="1:13" ht="11.25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</row>
    <row r="425" spans="1:13" ht="11.25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</row>
    <row r="426" spans="1:13" ht="11.25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</row>
    <row r="427" spans="1:13" ht="11.25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</row>
    <row r="428" spans="1:13" ht="11.25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</row>
    <row r="429" spans="1:13" ht="11.25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</row>
    <row r="430" spans="1:13" ht="11.25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</row>
    <row r="431" spans="1:13" ht="11.25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</row>
    <row r="432" spans="1:13" ht="11.25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</row>
    <row r="433" spans="1:13" ht="11.25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</row>
    <row r="434" spans="1:13" ht="11.25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</row>
    <row r="435" spans="1:13" ht="11.25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</row>
    <row r="436" spans="1:13" ht="11.25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</row>
    <row r="437" spans="1:13" ht="11.25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</row>
    <row r="438" spans="1:13" ht="11.25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</row>
    <row r="439" spans="1:13" ht="11.25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</row>
    <row r="440" spans="1:13" ht="11.25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</row>
    <row r="441" spans="1:13" ht="11.25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</row>
    <row r="442" spans="1:13" ht="11.25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</row>
    <row r="443" spans="1:13" ht="11.25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</row>
    <row r="444" spans="1:13" ht="11.25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</row>
    <row r="445" spans="1:13" ht="11.25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</row>
    <row r="446" spans="1:13" ht="11.25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</row>
    <row r="447" spans="1:13" ht="11.25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</row>
    <row r="448" spans="1:13" ht="11.25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</row>
    <row r="449" spans="1:13" ht="11.25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</row>
    <row r="450" spans="1:13" ht="11.25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</row>
    <row r="451" spans="1:13" ht="11.25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</row>
    <row r="452" spans="1:13" ht="11.25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</row>
    <row r="453" spans="1:13" ht="11.25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</row>
    <row r="454" spans="1:13" ht="11.25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</row>
    <row r="455" spans="1:13" ht="11.25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</row>
    <row r="456" spans="1:13" ht="11.25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</row>
    <row r="457" spans="1:13" ht="11.25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</row>
    <row r="458" spans="1:13" ht="11.25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</row>
    <row r="459" spans="1:13" ht="11.25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</row>
    <row r="460" spans="1:13" ht="11.25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</row>
    <row r="461" spans="1:13" ht="11.25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</row>
    <row r="462" spans="1:13" ht="11.25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</row>
    <row r="463" spans="1:13" ht="11.25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</row>
    <row r="464" spans="1:13" ht="11.25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</row>
    <row r="465" spans="1:13" ht="11.25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</row>
    <row r="466" spans="1:13" ht="11.25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</row>
    <row r="467" spans="1:13" ht="11.25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</row>
    <row r="468" spans="1:13" ht="11.25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</row>
    <row r="469" spans="1:13" ht="11.25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</row>
    <row r="470" spans="1:13" ht="11.25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</row>
    <row r="471" spans="1:13" ht="11.25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</row>
    <row r="472" spans="1:13" ht="11.25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</row>
    <row r="473" spans="1:13" ht="11.25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</row>
    <row r="474" spans="1:13" ht="11.25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</row>
    <row r="475" spans="1:13" ht="11.25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</row>
    <row r="476" spans="1:13" ht="11.25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</row>
    <row r="477" spans="1:13" ht="11.25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</row>
    <row r="478" spans="1:13" ht="11.25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</row>
    <row r="479" spans="1:13" ht="11.25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</row>
    <row r="480" spans="1:13" ht="11.25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</row>
    <row r="481" spans="1:13" ht="11.25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</row>
    <row r="482" spans="1:13" ht="11.25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</row>
    <row r="483" spans="1:13" ht="11.25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</row>
    <row r="484" spans="1:13" ht="11.25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</row>
    <row r="485" spans="1:13" ht="11.25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</row>
    <row r="486" spans="1:13" ht="11.25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</row>
    <row r="487" spans="1:13" ht="11.25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</row>
    <row r="488" spans="1:13" ht="11.25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</row>
    <row r="489" spans="1:13" ht="11.25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</row>
    <row r="490" spans="1:13" ht="11.25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</row>
    <row r="491" spans="1:13" ht="11.25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</row>
    <row r="492" spans="1:13" ht="11.25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</row>
    <row r="493" spans="1:13" ht="11.25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</row>
    <row r="494" spans="1:13" ht="11.25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</row>
    <row r="495" spans="1:13" ht="11.25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</row>
    <row r="496" spans="1:13" ht="11.25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</row>
    <row r="497" spans="1:13" ht="11.25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</row>
    <row r="498" spans="1:13" ht="11.25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</row>
    <row r="499" spans="1:13" ht="11.25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</row>
    <row r="500" spans="1:13" ht="11.25" x14ac:dyDescent="0.1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</row>
    <row r="501" spans="1:13" ht="11.25" x14ac:dyDescent="0.1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</row>
    <row r="502" spans="1:13" ht="11.25" x14ac:dyDescent="0.15">
      <c r="A502" s="2"/>
      <c r="B502" s="2"/>
      <c r="C502" s="2"/>
      <c r="D502" s="2"/>
      <c r="E502" s="2"/>
      <c r="F502" s="2"/>
      <c r="G502" s="2"/>
      <c r="L502" s="2"/>
      <c r="M502" s="2"/>
    </row>
    <row r="503" spans="1:13" ht="11.25" x14ac:dyDescent="0.15">
      <c r="A503" s="2"/>
      <c r="B503" s="2"/>
      <c r="C503" s="2"/>
      <c r="D503" s="2"/>
      <c r="E503" s="2"/>
      <c r="F503" s="2"/>
      <c r="G503" s="2"/>
      <c r="L503" s="2"/>
      <c r="M503" s="2"/>
    </row>
  </sheetData>
  <mergeCells count="34">
    <mergeCell ref="D74:E74"/>
    <mergeCell ref="I74:J74"/>
    <mergeCell ref="D78:E78"/>
    <mergeCell ref="I78:J78"/>
    <mergeCell ref="D62:E62"/>
    <mergeCell ref="I62:J62"/>
    <mergeCell ref="D66:E66"/>
    <mergeCell ref="I66:J66"/>
    <mergeCell ref="D70:E70"/>
    <mergeCell ref="I70:J70"/>
    <mergeCell ref="D50:E50"/>
    <mergeCell ref="I50:J50"/>
    <mergeCell ref="D54:E54"/>
    <mergeCell ref="I54:J54"/>
    <mergeCell ref="D58:E58"/>
    <mergeCell ref="I58:J58"/>
    <mergeCell ref="D38:E38"/>
    <mergeCell ref="I38:J38"/>
    <mergeCell ref="D42:E42"/>
    <mergeCell ref="I42:J42"/>
    <mergeCell ref="D46:E46"/>
    <mergeCell ref="I46:J46"/>
    <mergeCell ref="D26:E26"/>
    <mergeCell ref="I26:J26"/>
    <mergeCell ref="D30:E30"/>
    <mergeCell ref="I30:J30"/>
    <mergeCell ref="D34:E34"/>
    <mergeCell ref="I34:J34"/>
    <mergeCell ref="D14:E14"/>
    <mergeCell ref="I14:J14"/>
    <mergeCell ref="D18:E18"/>
    <mergeCell ref="I18:J18"/>
    <mergeCell ref="D22:E22"/>
    <mergeCell ref="I22:J22"/>
  </mergeCells>
  <phoneticPr fontId="2"/>
  <conditionalFormatting sqref="G78">
    <cfRule type="expression" dxfId="183" priority="184" stopIfTrue="1">
      <formula>$H$78=""</formula>
    </cfRule>
  </conditionalFormatting>
  <conditionalFormatting sqref="C18">
    <cfRule type="expression" dxfId="182" priority="183" stopIfTrue="1">
      <formula>C18&lt;&gt;""</formula>
    </cfRule>
  </conditionalFormatting>
  <conditionalFormatting sqref="C20">
    <cfRule type="expression" dxfId="181" priority="182" stopIfTrue="1">
      <formula>C18&lt;&gt;""</formula>
    </cfRule>
  </conditionalFormatting>
  <conditionalFormatting sqref="D20">
    <cfRule type="expression" dxfId="180" priority="181" stopIfTrue="1">
      <formula>C18&lt;&gt;""</formula>
    </cfRule>
  </conditionalFormatting>
  <conditionalFormatting sqref="E20">
    <cfRule type="expression" dxfId="179" priority="180" stopIfTrue="1">
      <formula>C18&lt;&gt;""</formula>
    </cfRule>
  </conditionalFormatting>
  <conditionalFormatting sqref="E19">
    <cfRule type="expression" dxfId="178" priority="179" stopIfTrue="1">
      <formula>C18&lt;&gt;""</formula>
    </cfRule>
  </conditionalFormatting>
  <conditionalFormatting sqref="D18:E18">
    <cfRule type="expression" dxfId="177" priority="178" stopIfTrue="1">
      <formula>C18&lt;&gt;""</formula>
    </cfRule>
  </conditionalFormatting>
  <conditionalFormatting sqref="H14">
    <cfRule type="expression" dxfId="176" priority="177" stopIfTrue="1">
      <formula>H14&lt;&gt;""</formula>
    </cfRule>
  </conditionalFormatting>
  <conditionalFormatting sqref="H16">
    <cfRule type="expression" dxfId="175" priority="176" stopIfTrue="1">
      <formula>H14&lt;&gt;""</formula>
    </cfRule>
  </conditionalFormatting>
  <conditionalFormatting sqref="I16">
    <cfRule type="expression" dxfId="174" priority="175" stopIfTrue="1">
      <formula>H14&lt;&gt;""</formula>
    </cfRule>
  </conditionalFormatting>
  <conditionalFormatting sqref="J16">
    <cfRule type="expression" dxfId="173" priority="174" stopIfTrue="1">
      <formula>H14&lt;&gt;""</formula>
    </cfRule>
  </conditionalFormatting>
  <conditionalFormatting sqref="J15">
    <cfRule type="expression" dxfId="172" priority="173" stopIfTrue="1">
      <formula>H14&lt;&gt;""</formula>
    </cfRule>
  </conditionalFormatting>
  <conditionalFormatting sqref="I14:J14">
    <cfRule type="expression" dxfId="171" priority="172" stopIfTrue="1">
      <formula>H14&lt;&gt;""</formula>
    </cfRule>
  </conditionalFormatting>
  <conditionalFormatting sqref="C22">
    <cfRule type="expression" dxfId="170" priority="171" stopIfTrue="1">
      <formula>C22&lt;&gt;""</formula>
    </cfRule>
  </conditionalFormatting>
  <conditionalFormatting sqref="C24">
    <cfRule type="expression" dxfId="169" priority="170" stopIfTrue="1">
      <formula>C22&lt;&gt;""</formula>
    </cfRule>
  </conditionalFormatting>
  <conditionalFormatting sqref="D24">
    <cfRule type="expression" dxfId="168" priority="169" stopIfTrue="1">
      <formula>C22&lt;&gt;""</formula>
    </cfRule>
  </conditionalFormatting>
  <conditionalFormatting sqref="E24">
    <cfRule type="expression" dxfId="167" priority="168" stopIfTrue="1">
      <formula>C22&lt;&gt;""</formula>
    </cfRule>
  </conditionalFormatting>
  <conditionalFormatting sqref="E23">
    <cfRule type="expression" dxfId="166" priority="167" stopIfTrue="1">
      <formula>C22&lt;&gt;""</formula>
    </cfRule>
  </conditionalFormatting>
  <conditionalFormatting sqref="D22:E22">
    <cfRule type="expression" dxfId="165" priority="166" stopIfTrue="1">
      <formula>C22&lt;&gt;""</formula>
    </cfRule>
  </conditionalFormatting>
  <conditionalFormatting sqref="C26">
    <cfRule type="expression" dxfId="164" priority="165" stopIfTrue="1">
      <formula>C26&lt;&gt;""</formula>
    </cfRule>
  </conditionalFormatting>
  <conditionalFormatting sqref="C28">
    <cfRule type="expression" dxfId="163" priority="164" stopIfTrue="1">
      <formula>C26&lt;&gt;""</formula>
    </cfRule>
  </conditionalFormatting>
  <conditionalFormatting sqref="D28">
    <cfRule type="expression" dxfId="162" priority="163" stopIfTrue="1">
      <formula>C26&lt;&gt;""</formula>
    </cfRule>
  </conditionalFormatting>
  <conditionalFormatting sqref="E28">
    <cfRule type="expression" dxfId="161" priority="162" stopIfTrue="1">
      <formula>C26&lt;&gt;""</formula>
    </cfRule>
  </conditionalFormatting>
  <conditionalFormatting sqref="E27">
    <cfRule type="expression" dxfId="160" priority="161" stopIfTrue="1">
      <formula>C26&lt;&gt;""</formula>
    </cfRule>
  </conditionalFormatting>
  <conditionalFormatting sqref="D26:E26">
    <cfRule type="expression" dxfId="159" priority="160" stopIfTrue="1">
      <formula>C26&lt;&gt;""</formula>
    </cfRule>
  </conditionalFormatting>
  <conditionalFormatting sqref="C30">
    <cfRule type="expression" dxfId="158" priority="159" stopIfTrue="1">
      <formula>C30&lt;&gt;""</formula>
    </cfRule>
  </conditionalFormatting>
  <conditionalFormatting sqref="C32">
    <cfRule type="expression" dxfId="157" priority="158" stopIfTrue="1">
      <formula>C30&lt;&gt;""</formula>
    </cfRule>
  </conditionalFormatting>
  <conditionalFormatting sqref="D32">
    <cfRule type="expression" dxfId="156" priority="157" stopIfTrue="1">
      <formula>C30&lt;&gt;""</formula>
    </cfRule>
  </conditionalFormatting>
  <conditionalFormatting sqref="E32">
    <cfRule type="expression" dxfId="155" priority="156" stopIfTrue="1">
      <formula>C30&lt;&gt;""</formula>
    </cfRule>
  </conditionalFormatting>
  <conditionalFormatting sqref="E31">
    <cfRule type="expression" dxfId="154" priority="155" stopIfTrue="1">
      <formula>C30&lt;&gt;""</formula>
    </cfRule>
  </conditionalFormatting>
  <conditionalFormatting sqref="D30:E30">
    <cfRule type="expression" dxfId="153" priority="154" stopIfTrue="1">
      <formula>C30&lt;&gt;""</formula>
    </cfRule>
  </conditionalFormatting>
  <conditionalFormatting sqref="C34">
    <cfRule type="expression" dxfId="152" priority="153" stopIfTrue="1">
      <formula>C34&lt;&gt;""</formula>
    </cfRule>
  </conditionalFormatting>
  <conditionalFormatting sqref="C36">
    <cfRule type="expression" dxfId="151" priority="152" stopIfTrue="1">
      <formula>C34&lt;&gt;""</formula>
    </cfRule>
  </conditionalFormatting>
  <conditionalFormatting sqref="D36">
    <cfRule type="expression" dxfId="150" priority="151" stopIfTrue="1">
      <formula>C34&lt;&gt;""</formula>
    </cfRule>
  </conditionalFormatting>
  <conditionalFormatting sqref="E36">
    <cfRule type="expression" dxfId="149" priority="150" stopIfTrue="1">
      <formula>C34&lt;&gt;""</formula>
    </cfRule>
  </conditionalFormatting>
  <conditionalFormatting sqref="E35">
    <cfRule type="expression" dxfId="148" priority="149" stopIfTrue="1">
      <formula>C34&lt;&gt;""</formula>
    </cfRule>
  </conditionalFormatting>
  <conditionalFormatting sqref="D34:E34">
    <cfRule type="expression" dxfId="147" priority="148" stopIfTrue="1">
      <formula>C34&lt;&gt;""</formula>
    </cfRule>
  </conditionalFormatting>
  <conditionalFormatting sqref="C38">
    <cfRule type="expression" dxfId="146" priority="147" stopIfTrue="1">
      <formula>C38&lt;&gt;""</formula>
    </cfRule>
  </conditionalFormatting>
  <conditionalFormatting sqref="C40">
    <cfRule type="expression" dxfId="145" priority="146" stopIfTrue="1">
      <formula>C38&lt;&gt;""</formula>
    </cfRule>
  </conditionalFormatting>
  <conditionalFormatting sqref="D40">
    <cfRule type="expression" dxfId="144" priority="145" stopIfTrue="1">
      <formula>C38&lt;&gt;""</formula>
    </cfRule>
  </conditionalFormatting>
  <conditionalFormatting sqref="E40">
    <cfRule type="expression" dxfId="143" priority="144" stopIfTrue="1">
      <formula>C38&lt;&gt;""</formula>
    </cfRule>
  </conditionalFormatting>
  <conditionalFormatting sqref="E39">
    <cfRule type="expression" dxfId="142" priority="143" stopIfTrue="1">
      <formula>C38&lt;&gt;""</formula>
    </cfRule>
  </conditionalFormatting>
  <conditionalFormatting sqref="D38:E38">
    <cfRule type="expression" dxfId="141" priority="142" stopIfTrue="1">
      <formula>C38&lt;&gt;""</formula>
    </cfRule>
  </conditionalFormatting>
  <conditionalFormatting sqref="C42">
    <cfRule type="expression" dxfId="140" priority="141" stopIfTrue="1">
      <formula>C42&lt;&gt;""</formula>
    </cfRule>
  </conditionalFormatting>
  <conditionalFormatting sqref="C44">
    <cfRule type="expression" dxfId="139" priority="140" stopIfTrue="1">
      <formula>C42&lt;&gt;""</formula>
    </cfRule>
  </conditionalFormatting>
  <conditionalFormatting sqref="D44">
    <cfRule type="expression" dxfId="138" priority="139" stopIfTrue="1">
      <formula>C42&lt;&gt;""</formula>
    </cfRule>
  </conditionalFormatting>
  <conditionalFormatting sqref="E44">
    <cfRule type="expression" dxfId="137" priority="138" stopIfTrue="1">
      <formula>C42&lt;&gt;""</formula>
    </cfRule>
  </conditionalFormatting>
  <conditionalFormatting sqref="E43">
    <cfRule type="expression" dxfId="136" priority="137" stopIfTrue="1">
      <formula>C42&lt;&gt;""</formula>
    </cfRule>
  </conditionalFormatting>
  <conditionalFormatting sqref="D42:E42">
    <cfRule type="expression" dxfId="135" priority="136" stopIfTrue="1">
      <formula>C42&lt;&gt;""</formula>
    </cfRule>
  </conditionalFormatting>
  <conditionalFormatting sqref="C46">
    <cfRule type="expression" dxfId="134" priority="135" stopIfTrue="1">
      <formula>C46&lt;&gt;""</formula>
    </cfRule>
  </conditionalFormatting>
  <conditionalFormatting sqref="C48">
    <cfRule type="expression" dxfId="133" priority="134" stopIfTrue="1">
      <formula>C46&lt;&gt;""</formula>
    </cfRule>
  </conditionalFormatting>
  <conditionalFormatting sqref="D48">
    <cfRule type="expression" dxfId="132" priority="133" stopIfTrue="1">
      <formula>C46&lt;&gt;""</formula>
    </cfRule>
  </conditionalFormatting>
  <conditionalFormatting sqref="E48">
    <cfRule type="expression" dxfId="131" priority="132" stopIfTrue="1">
      <formula>C46&lt;&gt;""</formula>
    </cfRule>
  </conditionalFormatting>
  <conditionalFormatting sqref="E47">
    <cfRule type="expression" dxfId="130" priority="131" stopIfTrue="1">
      <formula>C46&lt;&gt;""</formula>
    </cfRule>
  </conditionalFormatting>
  <conditionalFormatting sqref="D46:E46">
    <cfRule type="expression" dxfId="129" priority="130" stopIfTrue="1">
      <formula>C46&lt;&gt;""</formula>
    </cfRule>
  </conditionalFormatting>
  <conditionalFormatting sqref="C50">
    <cfRule type="expression" dxfId="128" priority="129" stopIfTrue="1">
      <formula>C50&lt;&gt;""</formula>
    </cfRule>
  </conditionalFormatting>
  <conditionalFormatting sqref="C52">
    <cfRule type="expression" dxfId="127" priority="128" stopIfTrue="1">
      <formula>C50&lt;&gt;""</formula>
    </cfRule>
  </conditionalFormatting>
  <conditionalFormatting sqref="D52">
    <cfRule type="expression" dxfId="126" priority="127" stopIfTrue="1">
      <formula>C50&lt;&gt;""</formula>
    </cfRule>
  </conditionalFormatting>
  <conditionalFormatting sqref="E52">
    <cfRule type="expression" dxfId="125" priority="126" stopIfTrue="1">
      <formula>C50&lt;&gt;""</formula>
    </cfRule>
  </conditionalFormatting>
  <conditionalFormatting sqref="E51">
    <cfRule type="expression" dxfId="124" priority="125" stopIfTrue="1">
      <formula>C50&lt;&gt;""</formula>
    </cfRule>
  </conditionalFormatting>
  <conditionalFormatting sqref="D50:E50">
    <cfRule type="expression" dxfId="123" priority="124" stopIfTrue="1">
      <formula>C50&lt;&gt;""</formula>
    </cfRule>
  </conditionalFormatting>
  <conditionalFormatting sqref="C54">
    <cfRule type="expression" dxfId="122" priority="123" stopIfTrue="1">
      <formula>C54&lt;&gt;""</formula>
    </cfRule>
  </conditionalFormatting>
  <conditionalFormatting sqref="C56">
    <cfRule type="expression" dxfId="121" priority="122" stopIfTrue="1">
      <formula>C54&lt;&gt;""</formula>
    </cfRule>
  </conditionalFormatting>
  <conditionalFormatting sqref="D56">
    <cfRule type="expression" dxfId="120" priority="121" stopIfTrue="1">
      <formula>C54&lt;&gt;""</formula>
    </cfRule>
  </conditionalFormatting>
  <conditionalFormatting sqref="E56">
    <cfRule type="expression" dxfId="119" priority="120" stopIfTrue="1">
      <formula>C54&lt;&gt;""</formula>
    </cfRule>
  </conditionalFormatting>
  <conditionalFormatting sqref="E55">
    <cfRule type="expression" dxfId="118" priority="119" stopIfTrue="1">
      <formula>C54&lt;&gt;""</formula>
    </cfRule>
  </conditionalFormatting>
  <conditionalFormatting sqref="D54:E54">
    <cfRule type="expression" dxfId="117" priority="118" stopIfTrue="1">
      <formula>C54&lt;&gt;""</formula>
    </cfRule>
  </conditionalFormatting>
  <conditionalFormatting sqref="C58">
    <cfRule type="expression" dxfId="116" priority="117" stopIfTrue="1">
      <formula>C58&lt;&gt;""</formula>
    </cfRule>
  </conditionalFormatting>
  <conditionalFormatting sqref="C60">
    <cfRule type="expression" dxfId="115" priority="116" stopIfTrue="1">
      <formula>C58&lt;&gt;""</formula>
    </cfRule>
  </conditionalFormatting>
  <conditionalFormatting sqref="D60">
    <cfRule type="expression" dxfId="114" priority="115" stopIfTrue="1">
      <formula>C58&lt;&gt;""</formula>
    </cfRule>
  </conditionalFormatting>
  <conditionalFormatting sqref="E60">
    <cfRule type="expression" dxfId="113" priority="114" stopIfTrue="1">
      <formula>C58&lt;&gt;""</formula>
    </cfRule>
  </conditionalFormatting>
  <conditionalFormatting sqref="E59">
    <cfRule type="expression" dxfId="112" priority="113" stopIfTrue="1">
      <formula>C58&lt;&gt;""</formula>
    </cfRule>
  </conditionalFormatting>
  <conditionalFormatting sqref="D58:E58">
    <cfRule type="expression" dxfId="111" priority="112" stopIfTrue="1">
      <formula>C58&lt;&gt;""</formula>
    </cfRule>
  </conditionalFormatting>
  <conditionalFormatting sqref="C62">
    <cfRule type="expression" dxfId="110" priority="111" stopIfTrue="1">
      <formula>C62&lt;&gt;""</formula>
    </cfRule>
  </conditionalFormatting>
  <conditionalFormatting sqref="C64">
    <cfRule type="expression" dxfId="109" priority="110" stopIfTrue="1">
      <formula>C62&lt;&gt;""</formula>
    </cfRule>
  </conditionalFormatting>
  <conditionalFormatting sqref="D64">
    <cfRule type="expression" dxfId="108" priority="109" stopIfTrue="1">
      <formula>C62&lt;&gt;""</formula>
    </cfRule>
  </conditionalFormatting>
  <conditionalFormatting sqref="E64">
    <cfRule type="expression" dxfId="107" priority="108" stopIfTrue="1">
      <formula>C62&lt;&gt;""</formula>
    </cfRule>
  </conditionalFormatting>
  <conditionalFormatting sqref="E63">
    <cfRule type="expression" dxfId="106" priority="107" stopIfTrue="1">
      <formula>C62&lt;&gt;""</formula>
    </cfRule>
  </conditionalFormatting>
  <conditionalFormatting sqref="D62:E62">
    <cfRule type="expression" dxfId="105" priority="106" stopIfTrue="1">
      <formula>C62&lt;&gt;""</formula>
    </cfRule>
  </conditionalFormatting>
  <conditionalFormatting sqref="C66">
    <cfRule type="expression" dxfId="104" priority="105" stopIfTrue="1">
      <formula>C66&lt;&gt;""</formula>
    </cfRule>
  </conditionalFormatting>
  <conditionalFormatting sqref="C68">
    <cfRule type="expression" dxfId="103" priority="104" stopIfTrue="1">
      <formula>C66&lt;&gt;""</formula>
    </cfRule>
  </conditionalFormatting>
  <conditionalFormatting sqref="D68">
    <cfRule type="expression" dxfId="102" priority="103" stopIfTrue="1">
      <formula>C66&lt;&gt;""</formula>
    </cfRule>
  </conditionalFormatting>
  <conditionalFormatting sqref="E68">
    <cfRule type="expression" dxfId="101" priority="102" stopIfTrue="1">
      <formula>C66&lt;&gt;""</formula>
    </cfRule>
  </conditionalFormatting>
  <conditionalFormatting sqref="E67">
    <cfRule type="expression" dxfId="100" priority="101" stopIfTrue="1">
      <formula>C66&lt;&gt;""</formula>
    </cfRule>
  </conditionalFormatting>
  <conditionalFormatting sqref="D66:E66">
    <cfRule type="expression" dxfId="99" priority="100" stopIfTrue="1">
      <formula>C66&lt;&gt;""</formula>
    </cfRule>
  </conditionalFormatting>
  <conditionalFormatting sqref="C70">
    <cfRule type="expression" dxfId="98" priority="99" stopIfTrue="1">
      <formula>C70&lt;&gt;""</formula>
    </cfRule>
  </conditionalFormatting>
  <conditionalFormatting sqref="C72">
    <cfRule type="expression" dxfId="97" priority="98" stopIfTrue="1">
      <formula>C70&lt;&gt;""</formula>
    </cfRule>
  </conditionalFormatting>
  <conditionalFormatting sqref="D72">
    <cfRule type="expression" dxfId="96" priority="97" stopIfTrue="1">
      <formula>C70&lt;&gt;""</formula>
    </cfRule>
  </conditionalFormatting>
  <conditionalFormatting sqref="E72">
    <cfRule type="expression" dxfId="95" priority="96" stopIfTrue="1">
      <formula>C70&lt;&gt;""</formula>
    </cfRule>
  </conditionalFormatting>
  <conditionalFormatting sqref="E71">
    <cfRule type="expression" dxfId="94" priority="95" stopIfTrue="1">
      <formula>C70&lt;&gt;""</formula>
    </cfRule>
  </conditionalFormatting>
  <conditionalFormatting sqref="D70:E70">
    <cfRule type="expression" dxfId="93" priority="94" stopIfTrue="1">
      <formula>C70&lt;&gt;""</formula>
    </cfRule>
  </conditionalFormatting>
  <conditionalFormatting sqref="C74">
    <cfRule type="expression" dxfId="92" priority="93" stopIfTrue="1">
      <formula>C74&lt;&gt;""</formula>
    </cfRule>
  </conditionalFormatting>
  <conditionalFormatting sqref="C76">
    <cfRule type="expression" dxfId="91" priority="92" stopIfTrue="1">
      <formula>C74&lt;&gt;""</formula>
    </cfRule>
  </conditionalFormatting>
  <conditionalFormatting sqref="D76">
    <cfRule type="expression" dxfId="90" priority="91" stopIfTrue="1">
      <formula>C74&lt;&gt;""</formula>
    </cfRule>
  </conditionalFormatting>
  <conditionalFormatting sqref="E76">
    <cfRule type="expression" dxfId="89" priority="90" stopIfTrue="1">
      <formula>C74&lt;&gt;""</formula>
    </cfRule>
  </conditionalFormatting>
  <conditionalFormatting sqref="E75">
    <cfRule type="expression" dxfId="88" priority="89" stopIfTrue="1">
      <formula>C74&lt;&gt;""</formula>
    </cfRule>
  </conditionalFormatting>
  <conditionalFormatting sqref="D74:E74">
    <cfRule type="expression" dxfId="87" priority="88" stopIfTrue="1">
      <formula>C74&lt;&gt;""</formula>
    </cfRule>
  </conditionalFormatting>
  <conditionalFormatting sqref="C78">
    <cfRule type="expression" dxfId="86" priority="87" stopIfTrue="1">
      <formula>C78&lt;&gt;""</formula>
    </cfRule>
  </conditionalFormatting>
  <conditionalFormatting sqref="C80">
    <cfRule type="expression" dxfId="85" priority="86" stopIfTrue="1">
      <formula>C78&lt;&gt;""</formula>
    </cfRule>
  </conditionalFormatting>
  <conditionalFormatting sqref="D80">
    <cfRule type="expression" dxfId="84" priority="85" stopIfTrue="1">
      <formula>C78&lt;&gt;""</formula>
    </cfRule>
  </conditionalFormatting>
  <conditionalFormatting sqref="E80">
    <cfRule type="expression" dxfId="83" priority="84" stopIfTrue="1">
      <formula>C78&lt;&gt;""</formula>
    </cfRule>
  </conditionalFormatting>
  <conditionalFormatting sqref="E79">
    <cfRule type="expression" dxfId="82" priority="83" stopIfTrue="1">
      <formula>C78&lt;&gt;""</formula>
    </cfRule>
  </conditionalFormatting>
  <conditionalFormatting sqref="D78:E78">
    <cfRule type="expression" dxfId="81" priority="82" stopIfTrue="1">
      <formula>C78&lt;&gt;""</formula>
    </cfRule>
  </conditionalFormatting>
  <conditionalFormatting sqref="H18">
    <cfRule type="expression" dxfId="80" priority="81" stopIfTrue="1">
      <formula>H18&lt;&gt;""</formula>
    </cfRule>
  </conditionalFormatting>
  <conditionalFormatting sqref="I20">
    <cfRule type="expression" dxfId="79" priority="80" stopIfTrue="1">
      <formula>H18&lt;&gt;""</formula>
    </cfRule>
  </conditionalFormatting>
  <conditionalFormatting sqref="J20">
    <cfRule type="expression" dxfId="78" priority="79" stopIfTrue="1">
      <formula>H18&lt;&gt;""</formula>
    </cfRule>
  </conditionalFormatting>
  <conditionalFormatting sqref="J19">
    <cfRule type="expression" dxfId="77" priority="78" stopIfTrue="1">
      <formula>H18&lt;&gt;""</formula>
    </cfRule>
  </conditionalFormatting>
  <conditionalFormatting sqref="I18:J18">
    <cfRule type="expression" dxfId="76" priority="77" stopIfTrue="1">
      <formula>H18&lt;&gt;""</formula>
    </cfRule>
  </conditionalFormatting>
  <conditionalFormatting sqref="H22">
    <cfRule type="expression" dxfId="75" priority="76" stopIfTrue="1">
      <formula>H22&lt;&gt;""</formula>
    </cfRule>
  </conditionalFormatting>
  <conditionalFormatting sqref="I24">
    <cfRule type="expression" dxfId="74" priority="75" stopIfTrue="1">
      <formula>H22&lt;&gt;""</formula>
    </cfRule>
  </conditionalFormatting>
  <conditionalFormatting sqref="J24">
    <cfRule type="expression" dxfId="73" priority="74" stopIfTrue="1">
      <formula>H22&lt;&gt;""</formula>
    </cfRule>
  </conditionalFormatting>
  <conditionalFormatting sqref="J23">
    <cfRule type="expression" dxfId="72" priority="73" stopIfTrue="1">
      <formula>H22&lt;&gt;""</formula>
    </cfRule>
  </conditionalFormatting>
  <conditionalFormatting sqref="I22:J22">
    <cfRule type="expression" dxfId="71" priority="72" stopIfTrue="1">
      <formula>H22&lt;&gt;""</formula>
    </cfRule>
  </conditionalFormatting>
  <conditionalFormatting sqref="H26">
    <cfRule type="expression" dxfId="70" priority="71" stopIfTrue="1">
      <formula>H26&lt;&gt;""</formula>
    </cfRule>
  </conditionalFormatting>
  <conditionalFormatting sqref="I28">
    <cfRule type="expression" dxfId="69" priority="70" stopIfTrue="1">
      <formula>H26&lt;&gt;""</formula>
    </cfRule>
  </conditionalFormatting>
  <conditionalFormatting sqref="J28">
    <cfRule type="expression" dxfId="68" priority="69" stopIfTrue="1">
      <formula>H26&lt;&gt;""</formula>
    </cfRule>
  </conditionalFormatting>
  <conditionalFormatting sqref="J27">
    <cfRule type="expression" dxfId="67" priority="68" stopIfTrue="1">
      <formula>H26&lt;&gt;""</formula>
    </cfRule>
  </conditionalFormatting>
  <conditionalFormatting sqref="I26:J26">
    <cfRule type="expression" dxfId="66" priority="67" stopIfTrue="1">
      <formula>H26&lt;&gt;""</formula>
    </cfRule>
  </conditionalFormatting>
  <conditionalFormatting sqref="H30">
    <cfRule type="expression" dxfId="65" priority="66" stopIfTrue="1">
      <formula>H30&lt;&gt;""</formula>
    </cfRule>
  </conditionalFormatting>
  <conditionalFormatting sqref="I32">
    <cfRule type="expression" dxfId="64" priority="65" stopIfTrue="1">
      <formula>H30&lt;&gt;""</formula>
    </cfRule>
  </conditionalFormatting>
  <conditionalFormatting sqref="J32">
    <cfRule type="expression" dxfId="63" priority="64" stopIfTrue="1">
      <formula>H30&lt;&gt;""</formula>
    </cfRule>
  </conditionalFormatting>
  <conditionalFormatting sqref="J31">
    <cfRule type="expression" dxfId="62" priority="63" stopIfTrue="1">
      <formula>H30&lt;&gt;""</formula>
    </cfRule>
  </conditionalFormatting>
  <conditionalFormatting sqref="I30:J30">
    <cfRule type="expression" dxfId="61" priority="62" stopIfTrue="1">
      <formula>H30&lt;&gt;""</formula>
    </cfRule>
  </conditionalFormatting>
  <conditionalFormatting sqref="H34">
    <cfRule type="expression" dxfId="60" priority="61" stopIfTrue="1">
      <formula>H34&lt;&gt;""</formula>
    </cfRule>
  </conditionalFormatting>
  <conditionalFormatting sqref="I36">
    <cfRule type="expression" dxfId="59" priority="60" stopIfTrue="1">
      <formula>H34&lt;&gt;""</formula>
    </cfRule>
  </conditionalFormatting>
  <conditionalFormatting sqref="J36">
    <cfRule type="expression" dxfId="58" priority="59" stopIfTrue="1">
      <formula>H34&lt;&gt;""</formula>
    </cfRule>
  </conditionalFormatting>
  <conditionalFormatting sqref="J35">
    <cfRule type="expression" dxfId="57" priority="58" stopIfTrue="1">
      <formula>H34&lt;&gt;""</formula>
    </cfRule>
  </conditionalFormatting>
  <conditionalFormatting sqref="I34:J34">
    <cfRule type="expression" dxfId="56" priority="57" stopIfTrue="1">
      <formula>H34&lt;&gt;""</formula>
    </cfRule>
  </conditionalFormatting>
  <conditionalFormatting sqref="H38">
    <cfRule type="expression" dxfId="55" priority="56" stopIfTrue="1">
      <formula>H38&lt;&gt;""</formula>
    </cfRule>
  </conditionalFormatting>
  <conditionalFormatting sqref="I40">
    <cfRule type="expression" dxfId="54" priority="55" stopIfTrue="1">
      <formula>H38&lt;&gt;""</formula>
    </cfRule>
  </conditionalFormatting>
  <conditionalFormatting sqref="J40">
    <cfRule type="expression" dxfId="53" priority="54" stopIfTrue="1">
      <formula>H38&lt;&gt;""</formula>
    </cfRule>
  </conditionalFormatting>
  <conditionalFormatting sqref="J39">
    <cfRule type="expression" dxfId="52" priority="53" stopIfTrue="1">
      <formula>H38&lt;&gt;""</formula>
    </cfRule>
  </conditionalFormatting>
  <conditionalFormatting sqref="I38:J38">
    <cfRule type="expression" dxfId="51" priority="52" stopIfTrue="1">
      <formula>H38&lt;&gt;""</formula>
    </cfRule>
  </conditionalFormatting>
  <conditionalFormatting sqref="H42">
    <cfRule type="expression" dxfId="50" priority="51" stopIfTrue="1">
      <formula>H42&lt;&gt;""</formula>
    </cfRule>
  </conditionalFormatting>
  <conditionalFormatting sqref="I44">
    <cfRule type="expression" dxfId="49" priority="50" stopIfTrue="1">
      <formula>H42&lt;&gt;""</formula>
    </cfRule>
  </conditionalFormatting>
  <conditionalFormatting sqref="J44">
    <cfRule type="expression" dxfId="48" priority="49" stopIfTrue="1">
      <formula>H42&lt;&gt;""</formula>
    </cfRule>
  </conditionalFormatting>
  <conditionalFormatting sqref="J43">
    <cfRule type="expression" dxfId="47" priority="48" stopIfTrue="1">
      <formula>H42&lt;&gt;""</formula>
    </cfRule>
  </conditionalFormatting>
  <conditionalFormatting sqref="I42:J42">
    <cfRule type="expression" dxfId="46" priority="47" stopIfTrue="1">
      <formula>H42&lt;&gt;""</formula>
    </cfRule>
  </conditionalFormatting>
  <conditionalFormatting sqref="H46">
    <cfRule type="expression" dxfId="45" priority="46" stopIfTrue="1">
      <formula>H46&lt;&gt;""</formula>
    </cfRule>
  </conditionalFormatting>
  <conditionalFormatting sqref="I48">
    <cfRule type="expression" dxfId="44" priority="45" stopIfTrue="1">
      <formula>H46&lt;&gt;""</formula>
    </cfRule>
  </conditionalFormatting>
  <conditionalFormatting sqref="J48">
    <cfRule type="expression" dxfId="43" priority="44" stopIfTrue="1">
      <formula>H46&lt;&gt;""</formula>
    </cfRule>
  </conditionalFormatting>
  <conditionalFormatting sqref="J47">
    <cfRule type="expression" dxfId="42" priority="43" stopIfTrue="1">
      <formula>H46&lt;&gt;""</formula>
    </cfRule>
  </conditionalFormatting>
  <conditionalFormatting sqref="I46:J46">
    <cfRule type="expression" dxfId="41" priority="42" stopIfTrue="1">
      <formula>H46&lt;&gt;""</formula>
    </cfRule>
  </conditionalFormatting>
  <conditionalFormatting sqref="H50">
    <cfRule type="expression" dxfId="40" priority="41" stopIfTrue="1">
      <formula>H50&lt;&gt;""</formula>
    </cfRule>
  </conditionalFormatting>
  <conditionalFormatting sqref="I52">
    <cfRule type="expression" dxfId="39" priority="40" stopIfTrue="1">
      <formula>H50&lt;&gt;""</formula>
    </cfRule>
  </conditionalFormatting>
  <conditionalFormatting sqref="J52">
    <cfRule type="expression" dxfId="38" priority="39" stopIfTrue="1">
      <formula>H50&lt;&gt;""</formula>
    </cfRule>
  </conditionalFormatting>
  <conditionalFormatting sqref="J51">
    <cfRule type="expression" dxfId="37" priority="38" stopIfTrue="1">
      <formula>H50&lt;&gt;""</formula>
    </cfRule>
  </conditionalFormatting>
  <conditionalFormatting sqref="I50:J50">
    <cfRule type="expression" dxfId="36" priority="37" stopIfTrue="1">
      <formula>H50&lt;&gt;""</formula>
    </cfRule>
  </conditionalFormatting>
  <conditionalFormatting sqref="H54">
    <cfRule type="expression" dxfId="35" priority="36" stopIfTrue="1">
      <formula>H54&lt;&gt;""</formula>
    </cfRule>
  </conditionalFormatting>
  <conditionalFormatting sqref="I56">
    <cfRule type="expression" dxfId="34" priority="35" stopIfTrue="1">
      <formula>H54&lt;&gt;""</formula>
    </cfRule>
  </conditionalFormatting>
  <conditionalFormatting sqref="J56">
    <cfRule type="expression" dxfId="33" priority="34" stopIfTrue="1">
      <formula>H54&lt;&gt;""</formula>
    </cfRule>
  </conditionalFormatting>
  <conditionalFormatting sqref="J55">
    <cfRule type="expression" dxfId="32" priority="33" stopIfTrue="1">
      <formula>H54&lt;&gt;""</formula>
    </cfRule>
  </conditionalFormatting>
  <conditionalFormatting sqref="I54:J54">
    <cfRule type="expression" dxfId="31" priority="32" stopIfTrue="1">
      <formula>H54&lt;&gt;""</formula>
    </cfRule>
  </conditionalFormatting>
  <conditionalFormatting sqref="H58">
    <cfRule type="expression" dxfId="30" priority="31" stopIfTrue="1">
      <formula>H58&lt;&gt;""</formula>
    </cfRule>
  </conditionalFormatting>
  <conditionalFormatting sqref="I60">
    <cfRule type="expression" dxfId="29" priority="30" stopIfTrue="1">
      <formula>H58&lt;&gt;""</formula>
    </cfRule>
  </conditionalFormatting>
  <conditionalFormatting sqref="J60">
    <cfRule type="expression" dxfId="28" priority="29" stopIfTrue="1">
      <formula>H58&lt;&gt;""</formula>
    </cfRule>
  </conditionalFormatting>
  <conditionalFormatting sqref="J59">
    <cfRule type="expression" dxfId="27" priority="28" stopIfTrue="1">
      <formula>H58&lt;&gt;""</formula>
    </cfRule>
  </conditionalFormatting>
  <conditionalFormatting sqref="I58:J58">
    <cfRule type="expression" dxfId="26" priority="27" stopIfTrue="1">
      <formula>H58&lt;&gt;""</formula>
    </cfRule>
  </conditionalFormatting>
  <conditionalFormatting sqref="H62">
    <cfRule type="expression" dxfId="25" priority="26" stopIfTrue="1">
      <formula>H62&lt;&gt;""</formula>
    </cfRule>
  </conditionalFormatting>
  <conditionalFormatting sqref="I64">
    <cfRule type="expression" dxfId="24" priority="25" stopIfTrue="1">
      <formula>H62&lt;&gt;""</formula>
    </cfRule>
  </conditionalFormatting>
  <conditionalFormatting sqref="J64">
    <cfRule type="expression" dxfId="23" priority="24" stopIfTrue="1">
      <formula>H62&lt;&gt;""</formula>
    </cfRule>
  </conditionalFormatting>
  <conditionalFormatting sqref="J63">
    <cfRule type="expression" dxfId="22" priority="23" stopIfTrue="1">
      <formula>H62&lt;&gt;""</formula>
    </cfRule>
  </conditionalFormatting>
  <conditionalFormatting sqref="I62:J62">
    <cfRule type="expression" dxfId="21" priority="22" stopIfTrue="1">
      <formula>H62&lt;&gt;""</formula>
    </cfRule>
  </conditionalFormatting>
  <conditionalFormatting sqref="H66">
    <cfRule type="expression" dxfId="20" priority="21" stopIfTrue="1">
      <formula>H66&lt;&gt;""</formula>
    </cfRule>
  </conditionalFormatting>
  <conditionalFormatting sqref="I68">
    <cfRule type="expression" dxfId="19" priority="20" stopIfTrue="1">
      <formula>H66&lt;&gt;""</formula>
    </cfRule>
  </conditionalFormatting>
  <conditionalFormatting sqref="J68">
    <cfRule type="expression" dxfId="18" priority="19" stopIfTrue="1">
      <formula>H66&lt;&gt;""</formula>
    </cfRule>
  </conditionalFormatting>
  <conditionalFormatting sqref="J67">
    <cfRule type="expression" dxfId="17" priority="18" stopIfTrue="1">
      <formula>H66&lt;&gt;""</formula>
    </cfRule>
  </conditionalFormatting>
  <conditionalFormatting sqref="I66:J66">
    <cfRule type="expression" dxfId="16" priority="17" stopIfTrue="1">
      <formula>H66&lt;&gt;""</formula>
    </cfRule>
  </conditionalFormatting>
  <conditionalFormatting sqref="H70">
    <cfRule type="expression" dxfId="15" priority="16" stopIfTrue="1">
      <formula>H70&lt;&gt;""</formula>
    </cfRule>
  </conditionalFormatting>
  <conditionalFormatting sqref="I72">
    <cfRule type="expression" dxfId="14" priority="15" stopIfTrue="1">
      <formula>H70&lt;&gt;""</formula>
    </cfRule>
  </conditionalFormatting>
  <conditionalFormatting sqref="J72">
    <cfRule type="expression" dxfId="13" priority="14" stopIfTrue="1">
      <formula>H70&lt;&gt;""</formula>
    </cfRule>
  </conditionalFormatting>
  <conditionalFormatting sqref="J71">
    <cfRule type="expression" dxfId="12" priority="13" stopIfTrue="1">
      <formula>H70&lt;&gt;""</formula>
    </cfRule>
  </conditionalFormatting>
  <conditionalFormatting sqref="I70:J70">
    <cfRule type="expression" dxfId="11" priority="12" stopIfTrue="1">
      <formula>H70&lt;&gt;""</formula>
    </cfRule>
  </conditionalFormatting>
  <conditionalFormatting sqref="H74">
    <cfRule type="expression" dxfId="10" priority="11" stopIfTrue="1">
      <formula>H74&lt;&gt;""</formula>
    </cfRule>
  </conditionalFormatting>
  <conditionalFormatting sqref="I76">
    <cfRule type="expression" dxfId="9" priority="10" stopIfTrue="1">
      <formula>H74&lt;&gt;""</formula>
    </cfRule>
  </conditionalFormatting>
  <conditionalFormatting sqref="J76">
    <cfRule type="expression" dxfId="8" priority="9" stopIfTrue="1">
      <formula>H74&lt;&gt;""</formula>
    </cfRule>
  </conditionalFormatting>
  <conditionalFormatting sqref="J75">
    <cfRule type="expression" dxfId="7" priority="8" stopIfTrue="1">
      <formula>H74&lt;&gt;""</formula>
    </cfRule>
  </conditionalFormatting>
  <conditionalFormatting sqref="I74:J74">
    <cfRule type="expression" dxfId="6" priority="7" stopIfTrue="1">
      <formula>H74&lt;&gt;""</formula>
    </cfRule>
  </conditionalFormatting>
  <conditionalFormatting sqref="H78">
    <cfRule type="expression" dxfId="5" priority="6" stopIfTrue="1">
      <formula>H78&lt;&gt;""</formula>
    </cfRule>
  </conditionalFormatting>
  <conditionalFormatting sqref="I80">
    <cfRule type="expression" dxfId="4" priority="5" stopIfTrue="1">
      <formula>H78&lt;&gt;""</formula>
    </cfRule>
  </conditionalFormatting>
  <conditionalFormatting sqref="J80">
    <cfRule type="expression" dxfId="3" priority="4" stopIfTrue="1">
      <formula>H78&lt;&gt;""</formula>
    </cfRule>
  </conditionalFormatting>
  <conditionalFormatting sqref="J79">
    <cfRule type="expression" dxfId="2" priority="3" stopIfTrue="1">
      <formula>H78&lt;&gt;""</formula>
    </cfRule>
  </conditionalFormatting>
  <conditionalFormatting sqref="I78:J78">
    <cfRule type="expression" dxfId="1" priority="2" stopIfTrue="1">
      <formula>H78&lt;&gt;""</formula>
    </cfRule>
  </conditionalFormatting>
  <conditionalFormatting sqref="H80 H76 H72 H68 H64 H60 H56 H52 H48 H44 H40 H36 H32 H28 H24 H20">
    <cfRule type="expression" dxfId="0" priority="1" stopIfTrue="1">
      <formula>H18&lt;&gt;""</formula>
    </cfRule>
  </conditionalFormatting>
  <pageMargins left="0.15748031496062992" right="0.15748031496062992" top="0" bottom="0" header="0.15748031496062992" footer="0.15748031496062992"/>
  <pageSetup scale="84" orientation="portrait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[2]各種設定!#REF!</xm:f>
          </x14:formula1>
          <xm:sqref>L7</xm:sqref>
        </x14:dataValidation>
        <x14:dataValidation type="list" allowBlank="1" showInputMessage="1" showErrorMessage="1">
          <x14:formula1>
            <xm:f>[2]各種設定!#REF!</xm:f>
          </x14:formula1>
          <xm:sqref>L8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予選ヒート１Gr-グリッド表</vt:lpstr>
      <vt:lpstr>'予選ヒート１Gr-グリッド表'!Print_Area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SKS03</dc:creator>
  <cp:lastModifiedBy>SKS03</cp:lastModifiedBy>
  <dcterms:created xsi:type="dcterms:W3CDTF">2022-07-17T01:11:47Z</dcterms:created>
  <dcterms:modified xsi:type="dcterms:W3CDTF">2022-07-17T01:12:49Z</dcterms:modified>
</cp:coreProperties>
</file>