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-グリッド表" sheetId="1" r:id="rId1"/>
  </sheets>
  <externalReferences>
    <externalReference r:id="rId2"/>
    <externalReference r:id="rId3"/>
  </externalReferences>
  <definedNames>
    <definedName name="_xlnm.Print_Area" localSheetId="0">'予選ヒート-グリッド表'!$A$1:$L$97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B18" i="1"/>
  <c r="F18" i="1" s="1"/>
  <c r="H16" i="1"/>
  <c r="C16" i="1"/>
  <c r="K15" i="1"/>
  <c r="H15" i="1"/>
  <c r="F15" i="1"/>
  <c r="C15" i="1"/>
  <c r="K14" i="1"/>
  <c r="I14" i="1"/>
  <c r="H14" i="1"/>
  <c r="F14" i="1"/>
  <c r="D14" i="1"/>
  <c r="C14" i="1"/>
  <c r="A9" i="1"/>
  <c r="A7" i="1"/>
  <c r="J6" i="1"/>
  <c r="G18" i="1" l="1"/>
  <c r="C18" i="1"/>
  <c r="F19" i="1"/>
  <c r="C19" i="1"/>
  <c r="D18" i="1"/>
  <c r="C20" i="1"/>
  <c r="K19" i="1" l="1"/>
  <c r="K18" i="1"/>
  <c r="B22" i="1"/>
  <c r="H19" i="1"/>
  <c r="I18" i="1"/>
  <c r="H20" i="1"/>
  <c r="H18" i="1"/>
  <c r="F23" i="1" l="1"/>
  <c r="C22" i="1"/>
  <c r="C24" i="1"/>
  <c r="C23" i="1"/>
  <c r="G22" i="1"/>
  <c r="D22" i="1"/>
  <c r="F22" i="1"/>
  <c r="H24" i="1" l="1"/>
  <c r="H22" i="1"/>
  <c r="H23" i="1"/>
  <c r="B26" i="1"/>
  <c r="K23" i="1"/>
  <c r="K22" i="1"/>
  <c r="I22" i="1"/>
  <c r="F26" i="1" l="1"/>
  <c r="C27" i="1"/>
  <c r="D26" i="1"/>
  <c r="C28" i="1"/>
  <c r="F27" i="1"/>
  <c r="C26" i="1"/>
  <c r="G26" i="1"/>
  <c r="K27" i="1" l="1"/>
  <c r="K26" i="1"/>
  <c r="B30" i="1"/>
  <c r="H27" i="1"/>
  <c r="I26" i="1"/>
  <c r="H28" i="1"/>
  <c r="H26" i="1"/>
  <c r="F31" i="1" l="1"/>
  <c r="C30" i="1"/>
  <c r="C32" i="1"/>
  <c r="C31" i="1"/>
  <c r="G30" i="1"/>
  <c r="F30" i="1"/>
  <c r="D30" i="1"/>
  <c r="H32" i="1" l="1"/>
  <c r="H30" i="1"/>
  <c r="I30" i="1"/>
  <c r="H31" i="1"/>
  <c r="K31" i="1"/>
  <c r="K30" i="1"/>
  <c r="B34" i="1"/>
  <c r="F34" i="1" l="1"/>
  <c r="G34" i="1"/>
  <c r="D34" i="1"/>
  <c r="C35" i="1"/>
  <c r="F35" i="1"/>
  <c r="C34" i="1"/>
  <c r="C36" i="1"/>
  <c r="K35" i="1" l="1"/>
  <c r="K34" i="1"/>
  <c r="B38" i="1"/>
  <c r="H35" i="1"/>
  <c r="I34" i="1"/>
  <c r="H36" i="1"/>
  <c r="H34" i="1"/>
  <c r="F39" i="1" l="1"/>
  <c r="C38" i="1"/>
  <c r="D38" i="1"/>
  <c r="C40" i="1"/>
  <c r="C39" i="1"/>
  <c r="G38" i="1"/>
  <c r="F38" i="1"/>
  <c r="H40" i="1" l="1"/>
  <c r="H38" i="1"/>
  <c r="B42" i="1"/>
  <c r="H39" i="1"/>
  <c r="K39" i="1"/>
  <c r="K38" i="1"/>
  <c r="I38" i="1"/>
  <c r="F42" i="1" l="1"/>
  <c r="C44" i="1"/>
  <c r="D42" i="1"/>
  <c r="C43" i="1"/>
  <c r="F43" i="1"/>
  <c r="C42" i="1"/>
  <c r="G42" i="1"/>
  <c r="K43" i="1" l="1"/>
  <c r="K42" i="1"/>
  <c r="B46" i="1"/>
  <c r="H43" i="1"/>
  <c r="I42" i="1"/>
  <c r="H44" i="1"/>
  <c r="H42" i="1"/>
  <c r="F47" i="1" l="1"/>
  <c r="C46" i="1"/>
  <c r="C48" i="1"/>
  <c r="C47" i="1"/>
  <c r="G46" i="1"/>
  <c r="F46" i="1"/>
  <c r="D46" i="1"/>
  <c r="H48" i="1" l="1"/>
  <c r="H46" i="1"/>
  <c r="H47" i="1"/>
  <c r="B50" i="1"/>
  <c r="I46" i="1"/>
  <c r="K47" i="1"/>
  <c r="K46" i="1"/>
  <c r="F50" i="1" l="1"/>
  <c r="C51" i="1"/>
  <c r="D50" i="1"/>
  <c r="C52" i="1"/>
  <c r="F51" i="1"/>
  <c r="C50" i="1"/>
  <c r="G50" i="1"/>
  <c r="K51" i="1" l="1"/>
  <c r="K50" i="1"/>
  <c r="B54" i="1"/>
  <c r="H51" i="1"/>
  <c r="I50" i="1"/>
  <c r="H52" i="1"/>
  <c r="H50" i="1"/>
  <c r="F55" i="1" l="1"/>
  <c r="C54" i="1"/>
  <c r="C56" i="1"/>
  <c r="C55" i="1"/>
  <c r="G54" i="1"/>
  <c r="F54" i="1"/>
  <c r="D54" i="1"/>
  <c r="H56" i="1" l="1"/>
  <c r="H54" i="1"/>
  <c r="I54" i="1"/>
  <c r="H55" i="1"/>
  <c r="K55" i="1"/>
  <c r="K54" i="1"/>
  <c r="B58" i="1"/>
  <c r="F58" i="1" l="1"/>
  <c r="G58" i="1"/>
  <c r="D58" i="1"/>
  <c r="C60" i="1"/>
  <c r="F59" i="1"/>
  <c r="C58" i="1"/>
  <c r="C59" i="1"/>
  <c r="K59" i="1" l="1"/>
  <c r="K58" i="1"/>
  <c r="B62" i="1"/>
  <c r="H59" i="1"/>
  <c r="I58" i="1"/>
  <c r="H60" i="1"/>
  <c r="H58" i="1"/>
  <c r="F63" i="1" l="1"/>
  <c r="C62" i="1"/>
  <c r="D62" i="1"/>
  <c r="C64" i="1"/>
  <c r="C63" i="1"/>
  <c r="G62" i="1"/>
  <c r="F62" i="1"/>
  <c r="H64" i="1" l="1"/>
  <c r="H62" i="1"/>
  <c r="B66" i="1"/>
  <c r="I62" i="1"/>
  <c r="K63" i="1"/>
  <c r="K62" i="1"/>
  <c r="H63" i="1"/>
  <c r="F66" i="1" l="1"/>
  <c r="C67" i="1"/>
  <c r="D66" i="1"/>
  <c r="C68" i="1"/>
  <c r="G66" i="1"/>
  <c r="F67" i="1"/>
  <c r="C66" i="1"/>
  <c r="K67" i="1" l="1"/>
  <c r="K66" i="1"/>
  <c r="B70" i="1"/>
  <c r="H67" i="1"/>
  <c r="I66" i="1"/>
  <c r="H68" i="1"/>
  <c r="H66" i="1"/>
  <c r="F71" i="1" l="1"/>
  <c r="C70" i="1"/>
  <c r="D70" i="1"/>
  <c r="C72" i="1"/>
  <c r="C71" i="1"/>
  <c r="G70" i="1"/>
  <c r="F70" i="1"/>
  <c r="H72" i="1" l="1"/>
  <c r="H70" i="1"/>
  <c r="H71" i="1"/>
  <c r="B74" i="1"/>
  <c r="I70" i="1"/>
  <c r="K71" i="1"/>
  <c r="K70" i="1"/>
  <c r="F74" i="1" l="1"/>
  <c r="C76" i="1"/>
  <c r="G74" i="1"/>
  <c r="D74" i="1"/>
  <c r="C75" i="1"/>
  <c r="F75" i="1"/>
  <c r="C74" i="1"/>
  <c r="K75" i="1" l="1"/>
  <c r="K74" i="1"/>
  <c r="B78" i="1"/>
  <c r="H75" i="1"/>
  <c r="I74" i="1"/>
  <c r="H76" i="1"/>
  <c r="H74" i="1"/>
  <c r="F79" i="1" l="1"/>
  <c r="C78" i="1"/>
  <c r="C80" i="1"/>
  <c r="C79" i="1"/>
  <c r="G78" i="1"/>
  <c r="D78" i="1"/>
  <c r="F78" i="1"/>
  <c r="H80" i="1" l="1"/>
  <c r="H78" i="1"/>
  <c r="H79" i="1"/>
  <c r="I78" i="1"/>
  <c r="K79" i="1"/>
  <c r="K78" i="1"/>
</calcChain>
</file>

<file path=xl/sharedStrings.xml><?xml version="1.0" encoding="utf-8"?>
<sst xmlns="http://schemas.openxmlformats.org/spreadsheetml/2006/main" count="4" uniqueCount="4">
  <si>
    <t>:</t>
    <phoneticPr fontId="2"/>
  </si>
  <si>
    <t>国際南コース 1.264Km</t>
  </si>
  <si>
    <t>予選ヒート グリッド表</t>
    <rPh sb="10" eb="11">
      <t>ヒョウ</t>
    </rPh>
    <phoneticPr fontId="2"/>
  </si>
  <si>
    <t>PP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</si>
</sst>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25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476250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322850</xdr:colOff>
      <xdr:row>96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ROK-SHIFTER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ROK-SHIFTER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コメント</v>
          </cell>
          <cell r="N1" t="str">
            <v>ポンダー#</v>
          </cell>
          <cell r="O1" t="str">
            <v>ベスト平均時速</v>
          </cell>
          <cell r="P1" t="str">
            <v>2nd Best</v>
          </cell>
          <cell r="Q1" t="str">
            <v>Laps</v>
          </cell>
          <cell r="R1" t="str">
            <v>Total Time</v>
          </cell>
          <cell r="S1" t="str">
            <v>S1</v>
          </cell>
          <cell r="T1" t="str">
            <v>S2</v>
          </cell>
          <cell r="U1" t="str">
            <v>グリッドコメント</v>
          </cell>
          <cell r="V1" t="str">
            <v>会員番号</v>
          </cell>
          <cell r="W1" t="str">
            <v>Make</v>
          </cell>
        </row>
        <row r="2">
          <cell r="A2">
            <v>1</v>
          </cell>
          <cell r="B2">
            <v>1</v>
          </cell>
          <cell r="C2" t="str">
            <v>岩﨑 有矢斗</v>
          </cell>
          <cell r="D2">
            <v>48.500999999999998</v>
          </cell>
          <cell r="E2">
            <v>4</v>
          </cell>
          <cell r="F2" t="str">
            <v>ROK-SHIFTER</v>
          </cell>
          <cell r="I2">
            <v>0</v>
          </cell>
          <cell r="J2" t="str">
            <v>Apspeed with SOVLA</v>
          </cell>
          <cell r="K2" t="str">
            <v>Rosa Drago CORSE/VORTEX</v>
          </cell>
          <cell r="L2" t="str">
            <v>BS</v>
          </cell>
          <cell r="N2">
            <v>1</v>
          </cell>
          <cell r="O2">
            <v>93.820999999999998</v>
          </cell>
          <cell r="P2">
            <v>48.689</v>
          </cell>
          <cell r="Q2">
            <v>7</v>
          </cell>
          <cell r="R2">
            <v>4.3134490740740746E-3</v>
          </cell>
          <cell r="S2">
            <v>28.007999999999999</v>
          </cell>
          <cell r="T2">
            <v>27.498999999999999</v>
          </cell>
          <cell r="V2">
            <v>813094220340</v>
          </cell>
        </row>
        <row r="3">
          <cell r="A3">
            <v>2</v>
          </cell>
          <cell r="B3">
            <v>26</v>
          </cell>
          <cell r="C3" t="str">
            <v>丸山 陽平</v>
          </cell>
          <cell r="D3">
            <v>48.555</v>
          </cell>
          <cell r="E3">
            <v>4</v>
          </cell>
          <cell r="F3" t="str">
            <v>ROK-SHIFTER</v>
          </cell>
          <cell r="G3">
            <v>5.3999999999999999E-2</v>
          </cell>
          <cell r="H3">
            <v>5.3999999999999999E-2</v>
          </cell>
          <cell r="I3">
            <v>0</v>
          </cell>
          <cell r="J3" t="str">
            <v>HRT</v>
          </cell>
          <cell r="K3" t="str">
            <v>KOSMIC/VORTEX</v>
          </cell>
          <cell r="L3" t="str">
            <v>BS</v>
          </cell>
          <cell r="N3">
            <v>11</v>
          </cell>
          <cell r="O3">
            <v>93.715999999999994</v>
          </cell>
          <cell r="P3">
            <v>48.63</v>
          </cell>
          <cell r="Q3">
            <v>7</v>
          </cell>
          <cell r="R3">
            <v>4.1578703703703708E-3</v>
          </cell>
          <cell r="S3">
            <v>24.449000000000002</v>
          </cell>
          <cell r="T3">
            <v>24.277000000000001</v>
          </cell>
          <cell r="V3">
            <v>784168150450</v>
          </cell>
        </row>
        <row r="4">
          <cell r="A4">
            <v>3</v>
          </cell>
          <cell r="B4">
            <v>35</v>
          </cell>
          <cell r="C4" t="str">
            <v>井出 七星翔</v>
          </cell>
          <cell r="D4">
            <v>48.609000000000002</v>
          </cell>
          <cell r="E4">
            <v>5</v>
          </cell>
          <cell r="F4" t="str">
            <v>ROK-SHIFTER</v>
          </cell>
          <cell r="G4">
            <v>0.108</v>
          </cell>
          <cell r="H4">
            <v>5.3999999999999999E-2</v>
          </cell>
          <cell r="I4">
            <v>0</v>
          </cell>
          <cell r="J4" t="str">
            <v>RSｲﾃﾞｨｱぴぃたぁぱん</v>
          </cell>
          <cell r="K4" t="str">
            <v>ｸﾛｯｸﾞ/VORTEX</v>
          </cell>
          <cell r="L4" t="str">
            <v>BS</v>
          </cell>
          <cell r="N4">
            <v>13388509</v>
          </cell>
          <cell r="O4">
            <v>93.611999999999995</v>
          </cell>
          <cell r="P4">
            <v>48.689</v>
          </cell>
          <cell r="Q4">
            <v>7</v>
          </cell>
          <cell r="R4">
            <v>4.1919444444444452E-3</v>
          </cell>
          <cell r="V4">
            <v>812153910140</v>
          </cell>
        </row>
        <row r="5">
          <cell r="A5">
            <v>4</v>
          </cell>
          <cell r="B5">
            <v>88</v>
          </cell>
          <cell r="C5" t="str">
            <v>小林 弘直</v>
          </cell>
          <cell r="D5">
            <v>48.713000000000001</v>
          </cell>
          <cell r="E5">
            <v>3</v>
          </cell>
          <cell r="F5" t="str">
            <v>ROK-SHIFTER</v>
          </cell>
          <cell r="G5">
            <v>0.21199999999999999</v>
          </cell>
          <cell r="H5">
            <v>0.104</v>
          </cell>
          <cell r="I5">
            <v>0</v>
          </cell>
          <cell r="J5" t="str">
            <v>HRT</v>
          </cell>
          <cell r="K5" t="str">
            <v>KOSMIC/VORTEX</v>
          </cell>
          <cell r="L5" t="str">
            <v>BS</v>
          </cell>
          <cell r="N5">
            <v>16</v>
          </cell>
          <cell r="O5">
            <v>93.412000000000006</v>
          </cell>
          <cell r="P5">
            <v>48.787999999999997</v>
          </cell>
          <cell r="Q5">
            <v>6</v>
          </cell>
          <cell r="R5">
            <v>4.2498148148148148E-3</v>
          </cell>
          <cell r="S5">
            <v>24.989000000000001</v>
          </cell>
          <cell r="T5">
            <v>30.518000000000001</v>
          </cell>
          <cell r="V5">
            <v>2049350610</v>
          </cell>
          <cell r="W5" t="str">
            <v>Master</v>
          </cell>
        </row>
        <row r="6">
          <cell r="A6">
            <v>5</v>
          </cell>
          <cell r="B6">
            <v>54</v>
          </cell>
          <cell r="C6" t="str">
            <v>小川 涼介</v>
          </cell>
          <cell r="D6">
            <v>48.719000000000001</v>
          </cell>
          <cell r="E6">
            <v>3</v>
          </cell>
          <cell r="F6" t="str">
            <v>ROK-SHIFTER</v>
          </cell>
          <cell r="G6">
            <v>0.218</v>
          </cell>
          <cell r="H6">
            <v>6.0000000000000001E-3</v>
          </cell>
          <cell r="I6">
            <v>0</v>
          </cell>
          <cell r="J6" t="str">
            <v>MOMOX KART RACING</v>
          </cell>
          <cell r="K6" t="str">
            <v>KR/VORTEX</v>
          </cell>
          <cell r="L6" t="str">
            <v>BS</v>
          </cell>
          <cell r="N6">
            <v>14</v>
          </cell>
          <cell r="O6">
            <v>93.400999999999996</v>
          </cell>
          <cell r="P6">
            <v>49.014000000000003</v>
          </cell>
          <cell r="Q6">
            <v>7</v>
          </cell>
          <cell r="R6">
            <v>4.6090046296296296E-3</v>
          </cell>
          <cell r="S6">
            <v>27.536999999999999</v>
          </cell>
          <cell r="T6">
            <v>27.190999999999999</v>
          </cell>
          <cell r="V6">
            <v>826013110220</v>
          </cell>
        </row>
        <row r="7">
          <cell r="A7">
            <v>6</v>
          </cell>
          <cell r="B7">
            <v>10</v>
          </cell>
          <cell r="C7" t="str">
            <v>水越 健太</v>
          </cell>
          <cell r="D7">
            <v>48.762999999999998</v>
          </cell>
          <cell r="E7">
            <v>3</v>
          </cell>
          <cell r="F7" t="str">
            <v>ROK-SHIFTER</v>
          </cell>
          <cell r="G7">
            <v>0.26200000000000001</v>
          </cell>
          <cell r="H7">
            <v>4.3999999999999997E-2</v>
          </cell>
          <cell r="I7">
            <v>0</v>
          </cell>
          <cell r="J7" t="str">
            <v>MOMOX KART RACING</v>
          </cell>
          <cell r="K7" t="str">
            <v>KR/VORTEX</v>
          </cell>
          <cell r="L7" t="str">
            <v>BS</v>
          </cell>
          <cell r="N7">
            <v>5</v>
          </cell>
          <cell r="O7">
            <v>93.316999999999993</v>
          </cell>
          <cell r="P7">
            <v>48.792999999999999</v>
          </cell>
          <cell r="Q7">
            <v>7</v>
          </cell>
          <cell r="R7">
            <v>4.5317013888888889E-3</v>
          </cell>
          <cell r="S7">
            <v>24.547999999999998</v>
          </cell>
          <cell r="T7">
            <v>24.422999999999998</v>
          </cell>
          <cell r="V7">
            <v>739632140490</v>
          </cell>
        </row>
        <row r="8">
          <cell r="A8">
            <v>7</v>
          </cell>
          <cell r="B8">
            <v>73</v>
          </cell>
          <cell r="C8" t="str">
            <v>豊島 里空斗</v>
          </cell>
          <cell r="D8">
            <v>48.872</v>
          </cell>
          <cell r="E8">
            <v>3</v>
          </cell>
          <cell r="F8" t="str">
            <v>ROK-SHIFTER</v>
          </cell>
          <cell r="G8">
            <v>0.371</v>
          </cell>
          <cell r="H8">
            <v>0.109</v>
          </cell>
          <cell r="I8">
            <v>0</v>
          </cell>
          <cell r="J8" t="str">
            <v>HRTwithｶﾛｰﾗ新茨城CSI Racing</v>
          </cell>
          <cell r="K8" t="str">
            <v>TONYKART/VORTEX</v>
          </cell>
          <cell r="L8" t="str">
            <v>BS</v>
          </cell>
          <cell r="N8">
            <v>15</v>
          </cell>
          <cell r="O8">
            <v>93.108999999999995</v>
          </cell>
          <cell r="P8">
            <v>48.966999999999999</v>
          </cell>
          <cell r="Q8">
            <v>7</v>
          </cell>
          <cell r="R8">
            <v>4.3437731481481478E-3</v>
          </cell>
          <cell r="S8">
            <v>24.599</v>
          </cell>
          <cell r="T8">
            <v>24.776</v>
          </cell>
          <cell r="V8">
            <v>808572340910</v>
          </cell>
        </row>
        <row r="9">
          <cell r="A9">
            <v>8</v>
          </cell>
          <cell r="B9">
            <v>2</v>
          </cell>
          <cell r="C9" t="str">
            <v>東 拓志</v>
          </cell>
          <cell r="D9">
            <v>48.923999999999999</v>
          </cell>
          <cell r="E9">
            <v>3</v>
          </cell>
          <cell r="F9" t="str">
            <v>ROK-SHIFTER</v>
          </cell>
          <cell r="G9">
            <v>0.42299999999999999</v>
          </cell>
          <cell r="H9">
            <v>5.1999999999999998E-2</v>
          </cell>
          <cell r="I9">
            <v>0</v>
          </cell>
          <cell r="J9" t="str">
            <v>NEXT-ONE Racing</v>
          </cell>
          <cell r="K9" t="str">
            <v>KOSMIC/VORTEX</v>
          </cell>
          <cell r="L9" t="str">
            <v>BS</v>
          </cell>
          <cell r="N9">
            <v>2</v>
          </cell>
          <cell r="O9">
            <v>93.01</v>
          </cell>
          <cell r="P9">
            <v>49.055</v>
          </cell>
          <cell r="Q9">
            <v>6</v>
          </cell>
          <cell r="R9">
            <v>3.6148379629629625E-3</v>
          </cell>
          <cell r="S9">
            <v>24.722999999999999</v>
          </cell>
          <cell r="V9">
            <v>737345420110</v>
          </cell>
        </row>
        <row r="10">
          <cell r="A10">
            <v>9</v>
          </cell>
          <cell r="B10">
            <v>3</v>
          </cell>
          <cell r="C10" t="str">
            <v>岡本 孝之</v>
          </cell>
          <cell r="D10">
            <v>48.944000000000003</v>
          </cell>
          <cell r="E10">
            <v>5</v>
          </cell>
          <cell r="F10" t="str">
            <v>ROK-SHIFTER</v>
          </cell>
          <cell r="G10">
            <v>0.443</v>
          </cell>
          <cell r="H10">
            <v>0.02</v>
          </cell>
          <cell r="I10">
            <v>0</v>
          </cell>
          <cell r="J10" t="str">
            <v>ﾊﾗﾀﾞｶｰﾄｸﾗﾌﾞ</v>
          </cell>
          <cell r="K10" t="str">
            <v>TONY KART/VORTEX</v>
          </cell>
          <cell r="L10" t="str">
            <v>BS</v>
          </cell>
          <cell r="N10">
            <v>3</v>
          </cell>
          <cell r="O10">
            <v>92.971999999999994</v>
          </cell>
          <cell r="P10">
            <v>49.063000000000002</v>
          </cell>
          <cell r="Q10">
            <v>7</v>
          </cell>
          <cell r="R10">
            <v>4.2817824074074069E-3</v>
          </cell>
          <cell r="S10">
            <v>26.064</v>
          </cell>
          <cell r="T10">
            <v>31.266999999999999</v>
          </cell>
          <cell r="V10">
            <v>261670730510</v>
          </cell>
          <cell r="W10" t="str">
            <v>Master</v>
          </cell>
        </row>
        <row r="11">
          <cell r="A11">
            <v>10</v>
          </cell>
          <cell r="B11">
            <v>15</v>
          </cell>
          <cell r="C11" t="str">
            <v>酒井 畝那</v>
          </cell>
          <cell r="D11">
            <v>49.095999999999997</v>
          </cell>
          <cell r="E11">
            <v>6</v>
          </cell>
          <cell r="F11" t="str">
            <v>ROK-SHIFTER</v>
          </cell>
          <cell r="G11">
            <v>0.59499999999999997</v>
          </cell>
          <cell r="H11">
            <v>0.152</v>
          </cell>
          <cell r="I11">
            <v>0</v>
          </cell>
          <cell r="J11" t="str">
            <v>ABout Factory</v>
          </cell>
          <cell r="K11" t="str">
            <v>TONY KART/VORTEX</v>
          </cell>
          <cell r="L11" t="str">
            <v>BS</v>
          </cell>
          <cell r="N11">
            <v>10</v>
          </cell>
          <cell r="O11">
            <v>92.683999999999997</v>
          </cell>
          <cell r="P11">
            <v>49.204000000000001</v>
          </cell>
          <cell r="Q11">
            <v>7</v>
          </cell>
          <cell r="R11">
            <v>4.2601620370370371E-3</v>
          </cell>
          <cell r="S11">
            <v>24.603999999999999</v>
          </cell>
          <cell r="T11">
            <v>24.670999999999999</v>
          </cell>
          <cell r="V11">
            <v>796377470810</v>
          </cell>
        </row>
        <row r="12">
          <cell r="A12">
            <v>11</v>
          </cell>
          <cell r="B12">
            <v>33</v>
          </cell>
          <cell r="C12" t="str">
            <v>保下 聡一朗</v>
          </cell>
          <cell r="D12">
            <v>49.106000000000002</v>
          </cell>
          <cell r="E12">
            <v>4</v>
          </cell>
          <cell r="F12" t="str">
            <v>ROK-SHIFTER</v>
          </cell>
          <cell r="G12">
            <v>0.60499999999999998</v>
          </cell>
          <cell r="H12">
            <v>0.01</v>
          </cell>
          <cell r="I12">
            <v>0</v>
          </cell>
          <cell r="J12" t="str">
            <v>FLAX MOTOR SPORT</v>
          </cell>
          <cell r="K12" t="str">
            <v>KOSMIC/VORTEX</v>
          </cell>
          <cell r="L12" t="str">
            <v>BS</v>
          </cell>
          <cell r="N12">
            <v>12213301</v>
          </cell>
          <cell r="O12">
            <v>92.665000000000006</v>
          </cell>
          <cell r="P12">
            <v>49.271000000000001</v>
          </cell>
          <cell r="Q12">
            <v>7</v>
          </cell>
          <cell r="R12">
            <v>4.423483796296296E-3</v>
          </cell>
          <cell r="S12">
            <v>24.738</v>
          </cell>
          <cell r="T12">
            <v>24.664000000000001</v>
          </cell>
          <cell r="V12">
            <v>768187690220</v>
          </cell>
        </row>
        <row r="13">
          <cell r="A13">
            <v>12</v>
          </cell>
          <cell r="B13">
            <v>13</v>
          </cell>
          <cell r="C13" t="str">
            <v>中土 和徳</v>
          </cell>
          <cell r="D13">
            <v>49.417000000000002</v>
          </cell>
          <cell r="E13">
            <v>5</v>
          </cell>
          <cell r="F13" t="str">
            <v>ROK-SHIFTER</v>
          </cell>
          <cell r="G13">
            <v>0.91600000000000004</v>
          </cell>
          <cell r="H13">
            <v>0.311</v>
          </cell>
          <cell r="I13">
            <v>0</v>
          </cell>
          <cell r="J13" t="str">
            <v>RS nakatsuchi</v>
          </cell>
          <cell r="K13" t="str">
            <v>ｺｽﾐｯｸ/VORTEX</v>
          </cell>
          <cell r="L13" t="str">
            <v>BS</v>
          </cell>
          <cell r="N13">
            <v>8</v>
          </cell>
          <cell r="O13">
            <v>92.081999999999994</v>
          </cell>
          <cell r="P13">
            <v>49.506</v>
          </cell>
          <cell r="Q13">
            <v>7</v>
          </cell>
          <cell r="R13">
            <v>4.2384375E-3</v>
          </cell>
          <cell r="S13">
            <v>24.882999999999999</v>
          </cell>
          <cell r="T13">
            <v>24.904</v>
          </cell>
          <cell r="V13">
            <v>266355880720</v>
          </cell>
          <cell r="W13" t="str">
            <v>Master</v>
          </cell>
        </row>
        <row r="14">
          <cell r="A14">
            <v>13</v>
          </cell>
          <cell r="B14">
            <v>11</v>
          </cell>
          <cell r="C14" t="str">
            <v>LIN CARTER</v>
          </cell>
          <cell r="D14">
            <v>49.435000000000002</v>
          </cell>
          <cell r="E14">
            <v>3</v>
          </cell>
          <cell r="F14" t="str">
            <v>ROK-SHIFTER</v>
          </cell>
          <cell r="G14">
            <v>0.93400000000000005</v>
          </cell>
          <cell r="H14">
            <v>1.7999999999999999E-2</v>
          </cell>
          <cell r="I14">
            <v>0</v>
          </cell>
          <cell r="J14" t="str">
            <v>FIORE Motor Sports</v>
          </cell>
          <cell r="K14" t="str">
            <v>Drago/VORTEX</v>
          </cell>
          <cell r="L14" t="str">
            <v>BS</v>
          </cell>
          <cell r="N14">
            <v>6</v>
          </cell>
          <cell r="O14">
            <v>92.048000000000002</v>
          </cell>
          <cell r="P14">
            <v>49.460999999999999</v>
          </cell>
          <cell r="Q14">
            <v>6</v>
          </cell>
          <cell r="R14">
            <v>4.2423611111111108E-3</v>
          </cell>
          <cell r="S14">
            <v>24.719000000000001</v>
          </cell>
          <cell r="T14">
            <v>24.86</v>
          </cell>
          <cell r="V14" t="str">
            <v>ITE-22028</v>
          </cell>
          <cell r="W14" t="str">
            <v>Master</v>
          </cell>
        </row>
        <row r="15">
          <cell r="A15">
            <v>14</v>
          </cell>
          <cell r="B15">
            <v>12</v>
          </cell>
          <cell r="C15" t="str">
            <v>西野 武志</v>
          </cell>
          <cell r="D15">
            <v>49.436</v>
          </cell>
          <cell r="E15">
            <v>4</v>
          </cell>
          <cell r="F15" t="str">
            <v>ROK-SHIFTER</v>
          </cell>
          <cell r="G15">
            <v>0.93500000000000005</v>
          </cell>
          <cell r="H15">
            <v>1E-3</v>
          </cell>
          <cell r="I15">
            <v>0</v>
          </cell>
          <cell r="J15" t="str">
            <v>TAKETTI motorsport</v>
          </cell>
          <cell r="K15" t="str">
            <v>birelART/VORTEX</v>
          </cell>
          <cell r="L15" t="str">
            <v>BS</v>
          </cell>
          <cell r="N15">
            <v>7</v>
          </cell>
          <cell r="O15">
            <v>92.046000000000006</v>
          </cell>
          <cell r="P15">
            <v>49.475999999999999</v>
          </cell>
          <cell r="Q15">
            <v>6</v>
          </cell>
          <cell r="R15">
            <v>4.2360532407407408E-3</v>
          </cell>
          <cell r="S15">
            <v>24.783000000000001</v>
          </cell>
          <cell r="T15">
            <v>24.978999999999999</v>
          </cell>
          <cell r="V15">
            <v>800875450220</v>
          </cell>
          <cell r="W15" t="str">
            <v>Master</v>
          </cell>
        </row>
        <row r="16">
          <cell r="A16">
            <v>15</v>
          </cell>
          <cell r="B16">
            <v>8</v>
          </cell>
          <cell r="C16" t="str">
            <v>加藤 丈宜</v>
          </cell>
          <cell r="D16">
            <v>49.619</v>
          </cell>
          <cell r="E16">
            <v>6</v>
          </cell>
          <cell r="F16" t="str">
            <v>ROK-SHIFTER</v>
          </cell>
          <cell r="G16">
            <v>1.1180000000000001</v>
          </cell>
          <cell r="H16">
            <v>0.183</v>
          </cell>
          <cell r="I16">
            <v>0</v>
          </cell>
          <cell r="J16" t="str">
            <v>MOMOX KART RACING</v>
          </cell>
          <cell r="K16" t="str">
            <v>TONY KART/VORTEX</v>
          </cell>
          <cell r="L16" t="str">
            <v>BS</v>
          </cell>
          <cell r="N16">
            <v>4</v>
          </cell>
          <cell r="O16">
            <v>91.706999999999994</v>
          </cell>
          <cell r="P16">
            <v>49.631</v>
          </cell>
          <cell r="Q16">
            <v>6</v>
          </cell>
          <cell r="R16">
            <v>3.9970138888888894E-3</v>
          </cell>
          <cell r="S16">
            <v>24.991</v>
          </cell>
          <cell r="V16">
            <v>236699950250</v>
          </cell>
          <cell r="W16" t="str">
            <v>Master</v>
          </cell>
        </row>
        <row r="17">
          <cell r="A17">
            <v>16</v>
          </cell>
          <cell r="B17">
            <v>37</v>
          </cell>
          <cell r="C17" t="str">
            <v>谷口 伸也</v>
          </cell>
          <cell r="D17">
            <v>49.637999999999998</v>
          </cell>
          <cell r="E17">
            <v>6</v>
          </cell>
          <cell r="F17" t="str">
            <v>ROK-SHIFTER</v>
          </cell>
          <cell r="G17">
            <v>1.137</v>
          </cell>
          <cell r="H17">
            <v>1.9E-2</v>
          </cell>
          <cell r="I17">
            <v>0</v>
          </cell>
          <cell r="J17" t="str">
            <v>ぴぃたぁぱん</v>
          </cell>
          <cell r="K17" t="str">
            <v>dragocorse/VORTEX</v>
          </cell>
          <cell r="L17" t="str">
            <v>BS</v>
          </cell>
          <cell r="N17">
            <v>13</v>
          </cell>
          <cell r="O17">
            <v>91.671999999999997</v>
          </cell>
          <cell r="P17">
            <v>49.720999999999997</v>
          </cell>
          <cell r="Q17">
            <v>7</v>
          </cell>
          <cell r="R17">
            <v>4.3230092592592591E-3</v>
          </cell>
          <cell r="S17">
            <v>24.914000000000001</v>
          </cell>
          <cell r="T17">
            <v>25.152000000000001</v>
          </cell>
          <cell r="V17">
            <v>794518850620</v>
          </cell>
          <cell r="W17" t="str">
            <v>Master</v>
          </cell>
        </row>
        <row r="18">
          <cell r="A18">
            <v>17</v>
          </cell>
          <cell r="B18">
            <v>92</v>
          </cell>
          <cell r="C18" t="str">
            <v>國友 拓哉</v>
          </cell>
          <cell r="D18">
            <v>50.164999999999999</v>
          </cell>
          <cell r="E18">
            <v>3</v>
          </cell>
          <cell r="F18" t="str">
            <v>ROK-SHIFTER</v>
          </cell>
          <cell r="G18">
            <v>1.6639999999999999</v>
          </cell>
          <cell r="H18">
            <v>0.52700000000000002</v>
          </cell>
          <cell r="I18">
            <v>0</v>
          </cell>
          <cell r="J18" t="str">
            <v>ぴぃたぁぱん</v>
          </cell>
          <cell r="K18" t="str">
            <v>CRG/VORTEX</v>
          </cell>
          <cell r="L18" t="str">
            <v>BS</v>
          </cell>
          <cell r="N18">
            <v>17</v>
          </cell>
          <cell r="O18">
            <v>90.709000000000003</v>
          </cell>
          <cell r="P18">
            <v>50.436</v>
          </cell>
          <cell r="Q18">
            <v>7</v>
          </cell>
          <cell r="R18">
            <v>4.1858680555555564E-3</v>
          </cell>
          <cell r="S18">
            <v>25.548999999999999</v>
          </cell>
          <cell r="T18">
            <v>25.199000000000002</v>
          </cell>
          <cell r="V18">
            <v>829556690250</v>
          </cell>
          <cell r="W18" t="str">
            <v>Master</v>
          </cell>
        </row>
        <row r="19">
          <cell r="A19">
            <v>18</v>
          </cell>
          <cell r="B19">
            <v>14</v>
          </cell>
          <cell r="C19" t="str">
            <v>川口 共水</v>
          </cell>
          <cell r="D19">
            <v>50.512</v>
          </cell>
          <cell r="E19">
            <v>3</v>
          </cell>
          <cell r="F19" t="str">
            <v>ROK-SHIFTER</v>
          </cell>
          <cell r="G19">
            <v>2.0110000000000001</v>
          </cell>
          <cell r="H19">
            <v>0.34699999999999998</v>
          </cell>
          <cell r="I19">
            <v>0</v>
          </cell>
          <cell r="J19" t="str">
            <v>RS nakatsuchi</v>
          </cell>
          <cell r="K19" t="str">
            <v>TONYKART/VORTEX</v>
          </cell>
          <cell r="L19" t="str">
            <v>BS</v>
          </cell>
          <cell r="N19">
            <v>9</v>
          </cell>
          <cell r="O19">
            <v>90.085999999999999</v>
          </cell>
          <cell r="P19">
            <v>50.607999999999997</v>
          </cell>
          <cell r="Q19">
            <v>7</v>
          </cell>
          <cell r="R19">
            <v>4.4640162037037035E-3</v>
          </cell>
          <cell r="S19">
            <v>25.489000000000001</v>
          </cell>
          <cell r="T19">
            <v>25.367999999999999</v>
          </cell>
          <cell r="V19">
            <v>809487691070</v>
          </cell>
          <cell r="W19" t="str">
            <v>Master</v>
          </cell>
        </row>
        <row r="20">
          <cell r="A20">
            <v>19</v>
          </cell>
          <cell r="B20">
            <v>99</v>
          </cell>
          <cell r="C20" t="str">
            <v>加藤 良正</v>
          </cell>
          <cell r="D20">
            <v>50.866999999999997</v>
          </cell>
          <cell r="E20">
            <v>2</v>
          </cell>
          <cell r="F20" t="str">
            <v>ROK-SHIFTER</v>
          </cell>
          <cell r="G20">
            <v>2.3660000000000001</v>
          </cell>
          <cell r="H20">
            <v>0.35499999999999998</v>
          </cell>
          <cell r="I20">
            <v>0</v>
          </cell>
          <cell r="J20" t="str">
            <v>ぴぃたぁぱん</v>
          </cell>
          <cell r="K20" t="str">
            <v>CRG/VORTEX</v>
          </cell>
          <cell r="L20" t="str">
            <v>BS</v>
          </cell>
          <cell r="N20">
            <v>18</v>
          </cell>
          <cell r="O20">
            <v>89.456999999999994</v>
          </cell>
          <cell r="P20">
            <v>50.904000000000003</v>
          </cell>
          <cell r="Q20">
            <v>7</v>
          </cell>
          <cell r="R20">
            <v>4.6272337962962968E-3</v>
          </cell>
          <cell r="S20">
            <v>30.963999999999999</v>
          </cell>
          <cell r="T20">
            <v>25.940999999999999</v>
          </cell>
          <cell r="V20">
            <v>752189751030</v>
          </cell>
          <cell r="W20" t="str">
            <v>Master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zoomScaleNormal="100" zoomScaleSheetLayoutView="100" workbookViewId="0">
      <selection activeCell="I36" sqref="I36"/>
    </sheetView>
  </sheetViews>
  <sheetFormatPr defaultColWidth="13.33203125" defaultRowHeight="15" customHeight="1" x14ac:dyDescent="0.15"/>
  <cols>
    <col min="1" max="1" width="13.33203125" style="5" customWidth="1"/>
    <col min="2" max="2" width="4" style="5" bestFit="1" customWidth="1"/>
    <col min="3" max="3" width="6.83203125" style="5" customWidth="1"/>
    <col min="4" max="4" width="15.83203125" style="5" bestFit="1" customWidth="1"/>
    <col min="5" max="7" width="13.33203125" style="5" customWidth="1"/>
    <col min="8" max="8" width="6.83203125" style="5" customWidth="1"/>
    <col min="9" max="12" width="13.3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f>+[1]各種設定!D18</f>
        <v>44759</v>
      </c>
      <c r="K6" s="4"/>
      <c r="M6" s="6"/>
    </row>
    <row r="7" spans="1:13" ht="19.5" customHeight="1" x14ac:dyDescent="0.2">
      <c r="A7" s="7" t="str">
        <f>+[1]各種設定!D2</f>
        <v>2022 鈴鹿選手権シリーズ第4戦 ｶｰﾄﾚｰｽ IN SUZUKA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tr">
        <f>+[1]各種設定!D4</f>
        <v>ROK-SHIFTER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3</v>
      </c>
      <c r="C14" s="26">
        <f>INDEX('[1]公式予選（TT）-結果表・グリッド用（貼付）'!$A:$Z,MATCH(1,'[1]公式予選（TT）-結果表・グリッド用（貼付）'!$A:$A,0),MATCH("No.",'[1]公式予選（TT）-結果表・グリッド用（貼付）'!$1:$1,0))</f>
        <v>1</v>
      </c>
      <c r="D14" s="27" t="str">
        <f>INDEX('[1]公式予選（TT）-結果表・グリッド用（貼付）'!$A:$Z,MATCH(1,'[1]公式予選（TT）-結果表・グリッド用（貼付）'!$A:$A,0),MATCH("名前",'[1]公式予選（TT）-結果表・グリッド用（貼付）'!$1:$1,0))</f>
        <v>岩﨑 有矢斗</v>
      </c>
      <c r="E14" s="28"/>
      <c r="F14" s="29">
        <f>INDEX('[1]公式予選（TT）-結果表・グリッド用（貼付）'!$A:$Z,MATCH(1,'[1]公式予選（TT）-結果表・グリッド用（貼付）'!$A:$A,0),MATCH("BestLap",'[1]公式予選（TT）-結果表・グリッド用（貼付）'!$1:$1,0))</f>
        <v>48.500999999999998</v>
      </c>
      <c r="G14" s="5">
        <v>2</v>
      </c>
      <c r="H14" s="30">
        <f>INDEX('[1]公式予選（TT）-結果表・グリッド用（貼付）'!$A:$Z,MATCH($G14,'[1]公式予選（TT）-結果表・グリッド用（貼付）'!$A:$A,0),MATCH("No.",'[1]公式予選（TT）-結果表・グリッド用（貼付）'!$1:$1,0))</f>
        <v>26</v>
      </c>
      <c r="I14" s="27" t="str">
        <f>IFERROR(INDEX('[1]公式予選（TT）-結果表・グリッド用（貼付）'!$A:$Z,MATCH($G14,'[1]公式予選（TT）-結果表・グリッド用（貼付）'!$A:$A,0),MATCH("名前",'[1]公式予選（TT）-結果表・グリッド用（貼付）'!$1:$1,0)),"")</f>
        <v>丸山 陽平</v>
      </c>
      <c r="J14" s="27"/>
      <c r="K14" s="29">
        <f>IF(IFERROR(INDEX('[1]公式予選（TT）-結果表・グリッド用（貼付）'!$A:$Z,MATCH($G14,'[1]公式予選（TT）-結果表・グリッド用（貼付）'!$A:$A,0),MATCH("BestLap",'[1]公式予選（TT）-結果表・グリッド用（貼付）'!$1:$1,0)),"")=0,"",IFERROR(INDEX('[1]公式予選（TT）-結果表・グリッド用（貼付）'!$A:$Z,MATCH($G14,'[1]公式予選（TT）-結果表・グリッド用（貼付）'!$A:$A,0),MATCH("BestLap",'[1]公式予選（TT）-結果表・グリッド用（貼付）'!$1:$1,0)),""))</f>
        <v>48.555</v>
      </c>
      <c r="L14" s="31"/>
      <c r="M14" s="17"/>
    </row>
    <row r="15" spans="1:13" ht="6" customHeight="1" x14ac:dyDescent="0.15">
      <c r="A15" s="18"/>
      <c r="B15" s="19"/>
      <c r="C15" s="32" t="str">
        <f>IF(INDEX('[1]公式予選（TT）-結果表・グリッド用（貼付）'!$A:$Z,MATCH(1,'[1]公式予選（TT）-結果表・グリッド用（貼付）'!$A:$A,0),MATCH("Make",'[1]公式予選（TT）-結果表・グリッド用（貼付）'!$1:$1,0))=0,"",INDEX('[1]公式予選（TT）-結果表・グリッド用（貼付）'!$A:$Z,MATCH(1,'[1]公式予選（TT）-結果表・グリッド用（貼付）'!$A:$A,0),MATCH("Make",'[1]公式予選（TT）-結果表・グリッド用（貼付）'!$1:$1,0)))</f>
        <v/>
      </c>
      <c r="D15" s="33"/>
      <c r="E15" s="34"/>
      <c r="F15" s="32" t="str">
        <f>INDEX('[1]公式予選（TT）-結果表・グリッド用（貼付）'!$A:$Z,MATCH(1,'[1]公式予選（TT）-結果表・グリッド用（貼付）'!$A:$A,0),MATCH("Model/Engine",'[1]公式予選（TT）-結果表・グリッド用（貼付）'!$1:$1,0))</f>
        <v>Rosa Drago CORSE/VORTEX</v>
      </c>
      <c r="G15" s="19"/>
      <c r="H15" s="32" t="str">
        <f>IF(IFERROR(INDEX('[1]公式予選（TT）-結果表・グリッド用（貼付）'!$A:$Z,MATCH($G14,'[1]公式予選（TT）-結果表・グリッド用（貼付）'!$A:$A,0),MATCH("Make",'[1]公式予選（TT）-結果表・グリッド用（貼付）'!$1:$1,0)),"")=0,"",IFERROR(INDEX('[1]公式予選（TT）-結果表・グリッド用（貼付）'!$A:$Z,MATCH($G14,'[1]公式予選（TT）-結果表・グリッド用（貼付）'!$A:$A,0),MATCH("Make",'[1]公式予選（TT）-結果表・グリッド用（貼付）'!$1:$1,0)),""))</f>
        <v/>
      </c>
      <c r="I15" s="33"/>
      <c r="J15" s="35"/>
      <c r="K15" s="32" t="str">
        <f>IF(IFERROR(INDEX('[1]公式予選（TT）-結果表・グリッド用（貼付）'!$A:$Z,MATCH($G14,'[1]公式予選（TT）-結果表・グリッド用（貼付）'!$A:$A,0),MATCH("Model/Engine",'[1]公式予選（TT）-結果表・グリッド用（貼付）'!$1:$1,0)),"")=0,"",IFERROR(INDEX('[1]公式予選（TT）-結果表・グリッド用（貼付）'!$A:$Z,MATCH($G14,'[1]公式予選（TT）-結果表・グリッド用（貼付）'!$A:$A,0),MATCH("Model/Engine",'[1]公式予選（TT）-結果表・グリッド用（貼付）'!$1:$1,0)),""))</f>
        <v>KOSMIC/VORTEX</v>
      </c>
      <c r="L15" s="31"/>
      <c r="M15" s="17"/>
    </row>
    <row r="16" spans="1:13" ht="9" customHeight="1" x14ac:dyDescent="0.15">
      <c r="A16" s="18"/>
      <c r="B16" s="19"/>
      <c r="C16" s="36" t="str">
        <f>INDEX('[1]公式予選（TT）-結果表・グリッド用（貼付）'!$A:$Z,MATCH(1,'[1]公式予選（TT）-結果表・グリッド用（貼付）'!$A:$A,0),MATCH("team",'[1]公式予選（TT）-結果表・グリッド用（貼付）'!$1:$1,0))</f>
        <v>Apspeed with SOVLA</v>
      </c>
      <c r="D16" s="37"/>
      <c r="E16" s="38"/>
      <c r="F16" s="39"/>
      <c r="G16" s="19"/>
      <c r="H16" s="40" t="str">
        <f>IF(IFERROR(INDEX('[1]公式予選（TT）-結果表・グリッド用（貼付）'!$A:$Z,MATCH($G14,'[1]公式予選（TT）-結果表・グリッド用（貼付）'!$A:$A,0),MATCH("team",'[1]公式予選（TT）-結果表・グリッド用（貼付）'!$1:$1,0)),"")=0,"",IFERROR(INDEX('[1]公式予選（TT）-結果表・グリッド用（貼付）'!$A:$Z,MATCH($G14,'[1]公式予選（TT）-結果表・グリッド用（貼付）'!$A:$A,0),MATCH("team",'[1]公式予選（TT）-結果表・グリッド用（貼付）'!$1:$1,0)),""))</f>
        <v>HRT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2.75" x14ac:dyDescent="0.15">
      <c r="A18" s="18"/>
      <c r="B18" s="5">
        <f>IF(MAX('[1]公式予選（TT）-結果表・グリッド用（貼付）'!A:A)&gt;G14,G14+1,"")</f>
        <v>3</v>
      </c>
      <c r="C18" s="30">
        <f>IFERROR(INDEX('[1]公式予選（TT）-結果表・グリッド用（貼付）'!$A:$Z,MATCH($B18,'[1]公式予選（TT）-結果表・グリッド用（貼付）'!$A:$A,0),MATCH("No.",'[1]公式予選（TT）-結果表・グリッド用（貼付）'!$1:$1,0)),"")</f>
        <v>35</v>
      </c>
      <c r="D18" s="27" t="str">
        <f>IFERROR(INDEX('[1]公式予選（TT）-結果表・グリッド用（貼付）'!$A:$Z,MATCH($B18,'[1]公式予選（TT）-結果表・グリッド用（貼付）'!$A:$A,0),MATCH("名前",'[1]公式予選（TT）-結果表・グリッド用（貼付）'!$1:$1,0)),"")</f>
        <v>井出 七星翔</v>
      </c>
      <c r="E18" s="27"/>
      <c r="F18" s="29">
        <f>IF(IFERROR(INDEX('[1]公式予選（TT）-結果表・グリッド用（貼付）'!$A:$Z,MATCH($B18,'[1]公式予選（TT）-結果表・グリッド用（貼付）'!$A:$A,0),MATCH("BestLap",'[1]公式予選（TT）-結果表・グリッド用（貼付）'!$1:$1,0)),"")=0,"",IFERROR(INDEX('[1]公式予選（TT）-結果表・グリッド用（貼付）'!$A:$Z,MATCH($B18,'[1]公式予選（TT）-結果表・グリッド用（貼付）'!$A:$A,0),MATCH("BestLap",'[1]公式予選（TT）-結果表・グリッド用（貼付）'!$1:$1,0)),""))</f>
        <v>48.609000000000002</v>
      </c>
      <c r="G18" s="5">
        <f>IF(MAX('[1]公式予選（TT）-結果表・グリッド用（貼付）'!$A:$A)&gt;B18,B18+1,"")</f>
        <v>4</v>
      </c>
      <c r="H18" s="30">
        <f>INDEX('[1]公式予選（TT）-結果表・グリッド用（貼付）'!$A:$Z,MATCH($G18,'[1]公式予選（TT）-結果表・グリッド用（貼付）'!$A:$A,0),MATCH("No.",'[1]公式予選（TT）-結果表・グリッド用（貼付）'!$1:$1,0))</f>
        <v>88</v>
      </c>
      <c r="I18" s="27" t="str">
        <f>IFERROR(INDEX('[1]公式予選（TT）-結果表・グリッド用（貼付）'!$A:$Z,MATCH($G18,'[1]公式予選（TT）-結果表・グリッド用（貼付）'!$A:$A,0),MATCH("名前",'[1]公式予選（TT）-結果表・グリッド用（貼付）'!$1:$1,0)),"")</f>
        <v>小林 弘直</v>
      </c>
      <c r="J18" s="27"/>
      <c r="K18" s="29">
        <f>IF(IFERROR(INDEX('[1]公式予選（TT）-結果表・グリッド用（貼付）'!$A:$Z,MATCH($G18,'[1]公式予選（TT）-結果表・グリッド用（貼付）'!$A:$A,0),MATCH("BestLap",'[1]公式予選（TT）-結果表・グリッド用（貼付）'!$1:$1,0)),"")=0,"",IFERROR(INDEX('[1]公式予選（TT）-結果表・グリッド用（貼付）'!$A:$Z,MATCH($G18,'[1]公式予選（TT）-結果表・グリッド用（貼付）'!$A:$A,0),MATCH("BestLap",'[1]公式予選（TT）-結果表・グリッド用（貼付）'!$1:$1,0)),""))</f>
        <v>48.713000000000001</v>
      </c>
      <c r="L18" s="39"/>
      <c r="M18" s="17"/>
    </row>
    <row r="19" spans="1:13" ht="6" customHeight="1" x14ac:dyDescent="0.15">
      <c r="A19" s="18"/>
      <c r="B19" s="19"/>
      <c r="C19" s="32" t="str">
        <f>IF(IFERROR(INDEX('[1]公式予選（TT）-結果表・グリッド用（貼付）'!$A:$Z,MATCH($B18,'[1]公式予選（TT）-結果表・グリッド用（貼付）'!$A:$A,0),MATCH("Make",'[1]公式予選（TT）-結果表・グリッド用（貼付）'!$1:$1,0)),"")=0,"",IFERROR(INDEX('[1]公式予選（TT）-結果表・グリッド用（貼付）'!$A:$Z,MATCH($B18,'[1]公式予選（TT）-結果表・グリッド用（貼付）'!$A:$A,0),MATCH("Make",'[1]公式予選（TT）-結果表・グリッド用（貼付）'!$1:$1,0)),""))</f>
        <v/>
      </c>
      <c r="D19" s="33"/>
      <c r="E19" s="35"/>
      <c r="F19" s="32" t="str">
        <f>IF(IFERROR(INDEX('[1]公式予選（TT）-結果表・グリッド用（貼付）'!$A:$Z,MATCH($B18,'[1]公式予選（TT）-結果表・グリッド用（貼付）'!$A:$A,0),MATCH("Model/Engine",'[1]公式予選（TT）-結果表・グリッド用（貼付）'!$1:$1,0)),"")=0,"",IFERROR(INDEX('[1]公式予選（TT）-結果表・グリッド用（貼付）'!$A:$Z,MATCH($B18,'[1]公式予選（TT）-結果表・グリッド用（貼付）'!$A:$A,0),MATCH("Model/Engine",'[1]公式予選（TT）-結果表・グリッド用（貼付）'!$1:$1,0)),""))</f>
        <v>ｸﾛｯｸﾞ/VORTEX</v>
      </c>
      <c r="G19" s="19"/>
      <c r="H19" s="32" t="str">
        <f>IF(IFERROR(INDEX('[1]公式予選（TT）-結果表・グリッド用（貼付）'!$A:$Z,MATCH($G18,'[1]公式予選（TT）-結果表・グリッド用（貼付）'!$A:$A,0),MATCH("Make",'[1]公式予選（TT）-結果表・グリッド用（貼付）'!$1:$1,0)),"")=0,"",IFERROR(INDEX('[1]公式予選（TT）-結果表・グリッド用（貼付）'!$A:$Z,MATCH($G18,'[1]公式予選（TT）-結果表・グリッド用（貼付）'!$A:$A,0),MATCH("Make",'[1]公式予選（TT）-結果表・グリッド用（貼付）'!$1:$1,0)),""))</f>
        <v>Master</v>
      </c>
      <c r="I19" s="33"/>
      <c r="J19" s="35"/>
      <c r="K19" s="32" t="str">
        <f>IF(IFERROR(INDEX('[1]公式予選（TT）-結果表・グリッド用（貼付）'!$A:$Z,MATCH($G18,'[1]公式予選（TT）-結果表・グリッド用（貼付）'!$A:$A,0),MATCH("Model/Engine",'[1]公式予選（TT）-結果表・グリッド用（貼付）'!$1:$1,0)),"")=0,"",IFERROR(INDEX('[1]公式予選（TT）-結果表・グリッド用（貼付）'!$A:$Z,MATCH($G18,'[1]公式予選（TT）-結果表・グリッド用（貼付）'!$A:$A,0),MATCH("Model/Engine",'[1]公式予選（TT）-結果表・グリッド用（貼付）'!$1:$1,0)),""))</f>
        <v>KOSMIC/VORTEX</v>
      </c>
      <c r="L19" s="31"/>
      <c r="M19" s="17"/>
    </row>
    <row r="20" spans="1:13" ht="9" customHeight="1" x14ac:dyDescent="0.15">
      <c r="A20" s="18"/>
      <c r="B20" s="19"/>
      <c r="C20" s="40" t="str">
        <f>IF(IFERROR(INDEX('[1]公式予選（TT）-結果表・グリッド用（貼付）'!$A:$Z,MATCH($B18,'[1]公式予選（TT）-結果表・グリッド用（貼付）'!$A:$A,0),MATCH("team",'[1]公式予選（TT）-結果表・グリッド用（貼付）'!$1:$1,0)),"")=0,"",IFERROR(INDEX('[1]公式予選（TT）-結果表・グリッド用（貼付）'!$A:$Z,MATCH($B18,'[1]公式予選（TT）-結果表・グリッド用（貼付）'!$A:$A,0),MATCH("team",'[1]公式予選（TT）-結果表・グリッド用（貼付）'!$1:$1,0)),""))</f>
        <v>RSｲﾃﾞｨｱぴぃたぁぱん</v>
      </c>
      <c r="D20" s="41"/>
      <c r="E20" s="40"/>
      <c r="F20" s="39"/>
      <c r="G20" s="19"/>
      <c r="H20" s="40" t="str">
        <f>IF(IFERROR(INDEX('[1]公式予選（TT）-結果表・グリッド用（貼付）'!$A:$Z,MATCH($G18,'[1]公式予選（TT）-結果表・グリッド用（貼付）'!$A:$A,0),MATCH("team",'[1]公式予選（TT）-結果表・グリッド用（貼付）'!$1:$1,0)),"")=0,"",IFERROR(INDEX('[1]公式予選（TT）-結果表・グリッド用（貼付）'!$A:$Z,MATCH($G18,'[1]公式予選（TT）-結果表・グリッド用（貼付）'!$A:$A,0),MATCH("team",'[1]公式予選（TT）-結果表・グリッド用（貼付）'!$1:$1,0)),""))</f>
        <v>HRT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2.75" x14ac:dyDescent="0.15">
      <c r="A22" s="18"/>
      <c r="B22" s="5">
        <f>IF(MAX('[1]公式予選（TT）-結果表・グリッド用（貼付）'!A:A)&gt;G18,G18+1,"")</f>
        <v>5</v>
      </c>
      <c r="C22" s="30">
        <f>IFERROR(INDEX('[1]公式予選（TT）-結果表・グリッド用（貼付）'!$A:$Z,MATCH($B22,'[1]公式予選（TT）-結果表・グリッド用（貼付）'!$A:$A,0),MATCH("No.",'[1]公式予選（TT）-結果表・グリッド用（貼付）'!$1:$1,0)),"")</f>
        <v>54</v>
      </c>
      <c r="D22" s="27" t="str">
        <f>IFERROR(INDEX('[1]公式予選（TT）-結果表・グリッド用（貼付）'!$A:$Z,MATCH($B22,'[1]公式予選（TT）-結果表・グリッド用（貼付）'!$A:$A,0),MATCH("名前",'[1]公式予選（TT）-結果表・グリッド用（貼付）'!$1:$1,0)),"")</f>
        <v>小川 涼介</v>
      </c>
      <c r="E22" s="27"/>
      <c r="F22" s="29">
        <f>IF(IFERROR(INDEX('[1]公式予選（TT）-結果表・グリッド用（貼付）'!$A:$Z,MATCH($B22,'[1]公式予選（TT）-結果表・グリッド用（貼付）'!$A:$A,0),MATCH("BestLap",'[1]公式予選（TT）-結果表・グリッド用（貼付）'!$1:$1,0)),"")=0,"",IFERROR(INDEX('[1]公式予選（TT）-結果表・グリッド用（貼付）'!$A:$Z,MATCH($B22,'[1]公式予選（TT）-結果表・グリッド用（貼付）'!$A:$A,0),MATCH("BestLap",'[1]公式予選（TT）-結果表・グリッド用（貼付）'!$1:$1,0)),""))</f>
        <v>48.719000000000001</v>
      </c>
      <c r="G22" s="5">
        <f>IF(MAX('[1]公式予選（TT）-結果表・グリッド用（貼付）'!$A:$A)&gt;B22,B22+1,"")</f>
        <v>6</v>
      </c>
      <c r="H22" s="30">
        <f>INDEX('[1]公式予選（TT）-結果表・グリッド用（貼付）'!$A:$Z,MATCH($G22,'[1]公式予選（TT）-結果表・グリッド用（貼付）'!$A:$A,0),MATCH("No.",'[1]公式予選（TT）-結果表・グリッド用（貼付）'!$1:$1,0))</f>
        <v>10</v>
      </c>
      <c r="I22" s="27" t="str">
        <f>IFERROR(INDEX('[1]公式予選（TT）-結果表・グリッド用（貼付）'!$A:$Z,MATCH($G22,'[1]公式予選（TT）-結果表・グリッド用（貼付）'!$A:$A,0),MATCH("名前",'[1]公式予選（TT）-結果表・グリッド用（貼付）'!$1:$1,0)),"")</f>
        <v>水越 健太</v>
      </c>
      <c r="J22" s="27"/>
      <c r="K22" s="29">
        <f>IF(IFERROR(INDEX('[1]公式予選（TT）-結果表・グリッド用（貼付）'!$A:$Z,MATCH($G22,'[1]公式予選（TT）-結果表・グリッド用（貼付）'!$A:$A,0),MATCH("BestLap",'[1]公式予選（TT）-結果表・グリッド用（貼付）'!$1:$1,0)),"")=0,"",IFERROR(INDEX('[1]公式予選（TT）-結果表・グリッド用（貼付）'!$A:$Z,MATCH($G22,'[1]公式予選（TT）-結果表・グリッド用（貼付）'!$A:$A,0),MATCH("BestLap",'[1]公式予選（TT）-結果表・グリッド用（貼付）'!$1:$1,0)),""))</f>
        <v>48.762999999999998</v>
      </c>
      <c r="L22" s="39"/>
      <c r="M22" s="17"/>
    </row>
    <row r="23" spans="1:13" ht="6" customHeight="1" x14ac:dyDescent="0.15">
      <c r="A23" s="18"/>
      <c r="B23" s="19"/>
      <c r="C23" s="32" t="str">
        <f>IF(IFERROR(INDEX('[1]公式予選（TT）-結果表・グリッド用（貼付）'!$A:$Z,MATCH($B22,'[1]公式予選（TT）-結果表・グリッド用（貼付）'!$A:$A,0),MATCH("Make",'[1]公式予選（TT）-結果表・グリッド用（貼付）'!$1:$1,0)),"")=0,"",IFERROR(INDEX('[1]公式予選（TT）-結果表・グリッド用（貼付）'!$A:$Z,MATCH($B22,'[1]公式予選（TT）-結果表・グリッド用（貼付）'!$A:$A,0),MATCH("Make",'[1]公式予選（TT）-結果表・グリッド用（貼付）'!$1:$1,0)),""))</f>
        <v/>
      </c>
      <c r="D23" s="33"/>
      <c r="E23" s="35"/>
      <c r="F23" s="32" t="str">
        <f>IF(IFERROR(INDEX('[1]公式予選（TT）-結果表・グリッド用（貼付）'!$A:$Z,MATCH($B22,'[1]公式予選（TT）-結果表・グリッド用（貼付）'!$A:$A,0),MATCH("Model/Engine",'[1]公式予選（TT）-結果表・グリッド用（貼付）'!$1:$1,0)),"")=0,"",IFERROR(INDEX('[1]公式予選（TT）-結果表・グリッド用（貼付）'!$A:$Z,MATCH($B22,'[1]公式予選（TT）-結果表・グリッド用（貼付）'!$A:$A,0),MATCH("Model/Engine",'[1]公式予選（TT）-結果表・グリッド用（貼付）'!$1:$1,0)),""))</f>
        <v>KR/VORTEX</v>
      </c>
      <c r="G23" s="19"/>
      <c r="H23" s="32" t="str">
        <f>IF(IFERROR(INDEX('[1]公式予選（TT）-結果表・グリッド用（貼付）'!$A:$Z,MATCH($G22,'[1]公式予選（TT）-結果表・グリッド用（貼付）'!$A:$A,0),MATCH("Make",'[1]公式予選（TT）-結果表・グリッド用（貼付）'!$1:$1,0)),"")=0,"",IFERROR(INDEX('[1]公式予選（TT）-結果表・グリッド用（貼付）'!$A:$Z,MATCH($G22,'[1]公式予選（TT）-結果表・グリッド用（貼付）'!$A:$A,0),MATCH("Make",'[1]公式予選（TT）-結果表・グリッド用（貼付）'!$1:$1,0)),""))</f>
        <v/>
      </c>
      <c r="I23" s="33"/>
      <c r="J23" s="35"/>
      <c r="K23" s="32" t="str">
        <f>IF(IFERROR(INDEX('[1]公式予選（TT）-結果表・グリッド用（貼付）'!$A:$Z,MATCH($G22,'[1]公式予選（TT）-結果表・グリッド用（貼付）'!$A:$A,0),MATCH("Model/Engine",'[1]公式予選（TT）-結果表・グリッド用（貼付）'!$1:$1,0)),"")=0,"",IFERROR(INDEX('[1]公式予選（TT）-結果表・グリッド用（貼付）'!$A:$Z,MATCH($G22,'[1]公式予選（TT）-結果表・グリッド用（貼付）'!$A:$A,0),MATCH("Model/Engine",'[1]公式予選（TT）-結果表・グリッド用（貼付）'!$1:$1,0)),""))</f>
        <v>KR/VORTEX</v>
      </c>
      <c r="L23" s="31"/>
      <c r="M23" s="17"/>
    </row>
    <row r="24" spans="1:13" ht="9" customHeight="1" x14ac:dyDescent="0.15">
      <c r="A24" s="18"/>
      <c r="B24" s="19"/>
      <c r="C24" s="40" t="str">
        <f>IF(IFERROR(INDEX('[1]公式予選（TT）-結果表・グリッド用（貼付）'!$A:$Z,MATCH($B22,'[1]公式予選（TT）-結果表・グリッド用（貼付）'!$A:$A,0),MATCH("team",'[1]公式予選（TT）-結果表・グリッド用（貼付）'!$1:$1,0)),"")=0,"",IFERROR(INDEX('[1]公式予選（TT）-結果表・グリッド用（貼付）'!$A:$Z,MATCH($B22,'[1]公式予選（TT）-結果表・グリッド用（貼付）'!$A:$A,0),MATCH("team",'[1]公式予選（TT）-結果表・グリッド用（貼付）'!$1:$1,0)),""))</f>
        <v>MOMOX KART RACING</v>
      </c>
      <c r="D24" s="41"/>
      <c r="E24" s="40"/>
      <c r="F24" s="39"/>
      <c r="G24" s="19"/>
      <c r="H24" s="40" t="str">
        <f>IF(IFERROR(INDEX('[1]公式予選（TT）-結果表・グリッド用（貼付）'!$A:$Z,MATCH($G22,'[1]公式予選（TT）-結果表・グリッド用（貼付）'!$A:$A,0),MATCH("team",'[1]公式予選（TT）-結果表・グリッド用（貼付）'!$1:$1,0)),"")=0,"",IFERROR(INDEX('[1]公式予選（TT）-結果表・グリッド用（貼付）'!$A:$Z,MATCH($G22,'[1]公式予選（TT）-結果表・グリッド用（貼付）'!$A:$A,0),MATCH("team",'[1]公式予選（TT）-結果表・グリッド用（貼付）'!$1:$1,0)),""))</f>
        <v>MOMOX KART RACING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2.75" x14ac:dyDescent="0.15">
      <c r="A26" s="18"/>
      <c r="B26" s="5">
        <f>IF(MAX('[1]公式予選（TT）-結果表・グリッド用（貼付）'!A:A)&gt;G22,G22+1,"")</f>
        <v>7</v>
      </c>
      <c r="C26" s="30">
        <f>IFERROR(INDEX('[1]公式予選（TT）-結果表・グリッド用（貼付）'!$A:$Z,MATCH($B26,'[1]公式予選（TT）-結果表・グリッド用（貼付）'!$A:$A,0),MATCH("No.",'[1]公式予選（TT）-結果表・グリッド用（貼付）'!$1:$1,0)),"")</f>
        <v>73</v>
      </c>
      <c r="D26" s="27" t="str">
        <f>IFERROR(INDEX('[1]公式予選（TT）-結果表・グリッド用（貼付）'!$A:$Z,MATCH($B26,'[1]公式予選（TT）-結果表・グリッド用（貼付）'!$A:$A,0),MATCH("名前",'[1]公式予選（TT）-結果表・グリッド用（貼付）'!$1:$1,0)),"")</f>
        <v>豊島 里空斗</v>
      </c>
      <c r="E26" s="27"/>
      <c r="F26" s="29">
        <f>IF(IFERROR(INDEX('[1]公式予選（TT）-結果表・グリッド用（貼付）'!$A:$Z,MATCH($B26,'[1]公式予選（TT）-結果表・グリッド用（貼付）'!$A:$A,0),MATCH("BestLap",'[1]公式予選（TT）-結果表・グリッド用（貼付）'!$1:$1,0)),"")=0,"",IFERROR(INDEX('[1]公式予選（TT）-結果表・グリッド用（貼付）'!$A:$Z,MATCH($B26,'[1]公式予選（TT）-結果表・グリッド用（貼付）'!$A:$A,0),MATCH("BestLap",'[1]公式予選（TT）-結果表・グリッド用（貼付）'!$1:$1,0)),""))</f>
        <v>48.872</v>
      </c>
      <c r="G26" s="5">
        <f>IF(MAX('[1]公式予選（TT）-結果表・グリッド用（貼付）'!$A:$A)&gt;B26,B26+1,"")</f>
        <v>8</v>
      </c>
      <c r="H26" s="30">
        <f>INDEX('[1]公式予選（TT）-結果表・グリッド用（貼付）'!$A:$Z,MATCH($G26,'[1]公式予選（TT）-結果表・グリッド用（貼付）'!$A:$A,0),MATCH("No.",'[1]公式予選（TT）-結果表・グリッド用（貼付）'!$1:$1,0))</f>
        <v>2</v>
      </c>
      <c r="I26" s="27" t="str">
        <f>IFERROR(INDEX('[1]公式予選（TT）-結果表・グリッド用（貼付）'!$A:$Z,MATCH($G26,'[1]公式予選（TT）-結果表・グリッド用（貼付）'!$A:$A,0),MATCH("名前",'[1]公式予選（TT）-結果表・グリッド用（貼付）'!$1:$1,0)),"")</f>
        <v>東 拓志</v>
      </c>
      <c r="J26" s="27"/>
      <c r="K26" s="29">
        <f>IF(IFERROR(INDEX('[1]公式予選（TT）-結果表・グリッド用（貼付）'!$A:$Z,MATCH($G26,'[1]公式予選（TT）-結果表・グリッド用（貼付）'!$A:$A,0),MATCH("BestLap",'[1]公式予選（TT）-結果表・グリッド用（貼付）'!$1:$1,0)),"")=0,"",IFERROR(INDEX('[1]公式予選（TT）-結果表・グリッド用（貼付）'!$A:$Z,MATCH($G26,'[1]公式予選（TT）-結果表・グリッド用（貼付）'!$A:$A,0),MATCH("BestLap",'[1]公式予選（TT）-結果表・グリッド用（貼付）'!$1:$1,0)),""))</f>
        <v>48.923999999999999</v>
      </c>
      <c r="L26" s="39"/>
      <c r="M26" s="17"/>
    </row>
    <row r="27" spans="1:13" ht="6" customHeight="1" x14ac:dyDescent="0.15">
      <c r="A27" s="18"/>
      <c r="B27" s="19"/>
      <c r="C27" s="32" t="str">
        <f>IF(IFERROR(INDEX('[1]公式予選（TT）-結果表・グリッド用（貼付）'!$A:$Z,MATCH($B26,'[1]公式予選（TT）-結果表・グリッド用（貼付）'!$A:$A,0),MATCH("Make",'[1]公式予選（TT）-結果表・グリッド用（貼付）'!$1:$1,0)),"")=0,"",IFERROR(INDEX('[1]公式予選（TT）-結果表・グリッド用（貼付）'!$A:$Z,MATCH($B26,'[1]公式予選（TT）-結果表・グリッド用（貼付）'!$A:$A,0),MATCH("Make",'[1]公式予選（TT）-結果表・グリッド用（貼付）'!$1:$1,0)),""))</f>
        <v/>
      </c>
      <c r="D27" s="33"/>
      <c r="E27" s="35"/>
      <c r="F27" s="32" t="str">
        <f>IF(IFERROR(INDEX('[1]公式予選（TT）-結果表・グリッド用（貼付）'!$A:$Z,MATCH($B26,'[1]公式予選（TT）-結果表・グリッド用（貼付）'!$A:$A,0),MATCH("Model/Engine",'[1]公式予選（TT）-結果表・グリッド用（貼付）'!$1:$1,0)),"")=0,"",IFERROR(INDEX('[1]公式予選（TT）-結果表・グリッド用（貼付）'!$A:$Z,MATCH($B26,'[1]公式予選（TT）-結果表・グリッド用（貼付）'!$A:$A,0),MATCH("Model/Engine",'[1]公式予選（TT）-結果表・グリッド用（貼付）'!$1:$1,0)),""))</f>
        <v>TONYKART/VORTEX</v>
      </c>
      <c r="G27" s="19"/>
      <c r="H27" s="32" t="str">
        <f>IF(IFERROR(INDEX('[1]公式予選（TT）-結果表・グリッド用（貼付）'!$A:$Z,MATCH($G26,'[1]公式予選（TT）-結果表・グリッド用（貼付）'!$A:$A,0),MATCH("Make",'[1]公式予選（TT）-結果表・グリッド用（貼付）'!$1:$1,0)),"")=0,"",IFERROR(INDEX('[1]公式予選（TT）-結果表・グリッド用（貼付）'!$A:$Z,MATCH($G26,'[1]公式予選（TT）-結果表・グリッド用（貼付）'!$A:$A,0),MATCH("Make",'[1]公式予選（TT）-結果表・グリッド用（貼付）'!$1:$1,0)),""))</f>
        <v/>
      </c>
      <c r="I27" s="33"/>
      <c r="J27" s="35"/>
      <c r="K27" s="32" t="str">
        <f>IF(IFERROR(INDEX('[1]公式予選（TT）-結果表・グリッド用（貼付）'!$A:$Z,MATCH($G26,'[1]公式予選（TT）-結果表・グリッド用（貼付）'!$A:$A,0),MATCH("Model/Engine",'[1]公式予選（TT）-結果表・グリッド用（貼付）'!$1:$1,0)),"")=0,"",IFERROR(INDEX('[1]公式予選（TT）-結果表・グリッド用（貼付）'!$A:$Z,MATCH($G26,'[1]公式予選（TT）-結果表・グリッド用（貼付）'!$A:$A,0),MATCH("Model/Engine",'[1]公式予選（TT）-結果表・グリッド用（貼付）'!$1:$1,0)),""))</f>
        <v>KOSMIC/VORTEX</v>
      </c>
      <c r="L27" s="31"/>
      <c r="M27" s="17"/>
    </row>
    <row r="28" spans="1:13" ht="9" customHeight="1" x14ac:dyDescent="0.15">
      <c r="A28" s="18"/>
      <c r="B28" s="19"/>
      <c r="C28" s="40" t="str">
        <f>IF(IFERROR(INDEX('[1]公式予選（TT）-結果表・グリッド用（貼付）'!$A:$Z,MATCH($B26,'[1]公式予選（TT）-結果表・グリッド用（貼付）'!$A:$A,0),MATCH("team",'[1]公式予選（TT）-結果表・グリッド用（貼付）'!$1:$1,0)),"")=0,"",IFERROR(INDEX('[1]公式予選（TT）-結果表・グリッド用（貼付）'!$A:$Z,MATCH($B26,'[1]公式予選（TT）-結果表・グリッド用（貼付）'!$A:$A,0),MATCH("team",'[1]公式予選（TT）-結果表・グリッド用（貼付）'!$1:$1,0)),""))</f>
        <v>HRTwithｶﾛｰﾗ新茨城CSI Racing</v>
      </c>
      <c r="D28" s="41"/>
      <c r="E28" s="40"/>
      <c r="F28" s="39"/>
      <c r="G28" s="19"/>
      <c r="H28" s="40" t="str">
        <f>IF(IFERROR(INDEX('[1]公式予選（TT）-結果表・グリッド用（貼付）'!$A:$Z,MATCH($G26,'[1]公式予選（TT）-結果表・グリッド用（貼付）'!$A:$A,0),MATCH("team",'[1]公式予選（TT）-結果表・グリッド用（貼付）'!$1:$1,0)),"")=0,"",IFERROR(INDEX('[1]公式予選（TT）-結果表・グリッド用（貼付）'!$A:$Z,MATCH($G26,'[1]公式予選（TT）-結果表・グリッド用（貼付）'!$A:$A,0),MATCH("team",'[1]公式予選（TT）-結果表・グリッド用（貼付）'!$1:$1,0)),""))</f>
        <v>NEXT-ONE Racing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2.75" x14ac:dyDescent="0.15">
      <c r="A30" s="18"/>
      <c r="B30" s="5">
        <f>IF(MAX('[1]公式予選（TT）-結果表・グリッド用（貼付）'!A:A)&gt;G26,G26+1,"")</f>
        <v>9</v>
      </c>
      <c r="C30" s="30">
        <f>IFERROR(INDEX('[1]公式予選（TT）-結果表・グリッド用（貼付）'!$A:$Z,MATCH($B30,'[1]公式予選（TT）-結果表・グリッド用（貼付）'!$A:$A,0),MATCH("No.",'[1]公式予選（TT）-結果表・グリッド用（貼付）'!$1:$1,0)),"")</f>
        <v>3</v>
      </c>
      <c r="D30" s="27" t="str">
        <f>IFERROR(INDEX('[1]公式予選（TT）-結果表・グリッド用（貼付）'!$A:$Z,MATCH($B30,'[1]公式予選（TT）-結果表・グリッド用（貼付）'!$A:$A,0),MATCH("名前",'[1]公式予選（TT）-結果表・グリッド用（貼付）'!$1:$1,0)),"")</f>
        <v>岡本 孝之</v>
      </c>
      <c r="E30" s="27"/>
      <c r="F30" s="29">
        <f>IF(IFERROR(INDEX('[1]公式予選（TT）-結果表・グリッド用（貼付）'!$A:$Z,MATCH($B30,'[1]公式予選（TT）-結果表・グリッド用（貼付）'!$A:$A,0),MATCH("BestLap",'[1]公式予選（TT）-結果表・グリッド用（貼付）'!$1:$1,0)),"")=0,"",IFERROR(INDEX('[1]公式予選（TT）-結果表・グリッド用（貼付）'!$A:$Z,MATCH($B30,'[1]公式予選（TT）-結果表・グリッド用（貼付）'!$A:$A,0),MATCH("BestLap",'[1]公式予選（TT）-結果表・グリッド用（貼付）'!$1:$1,0)),""))</f>
        <v>48.944000000000003</v>
      </c>
      <c r="G30" s="5">
        <f>IF(MAX('[1]公式予選（TT）-結果表・グリッド用（貼付）'!$A:$A)&gt;B30,B30+1,"")</f>
        <v>10</v>
      </c>
      <c r="H30" s="30">
        <f>INDEX('[1]公式予選（TT）-結果表・グリッド用（貼付）'!$A:$Z,MATCH($G30,'[1]公式予選（TT）-結果表・グリッド用（貼付）'!$A:$A,0),MATCH("No.",'[1]公式予選（TT）-結果表・グリッド用（貼付）'!$1:$1,0))</f>
        <v>15</v>
      </c>
      <c r="I30" s="27" t="str">
        <f>IFERROR(INDEX('[1]公式予選（TT）-結果表・グリッド用（貼付）'!$A:$Z,MATCH($G30,'[1]公式予選（TT）-結果表・グリッド用（貼付）'!$A:$A,0),MATCH("名前",'[1]公式予選（TT）-結果表・グリッド用（貼付）'!$1:$1,0)),"")</f>
        <v>酒井 畝那</v>
      </c>
      <c r="J30" s="27"/>
      <c r="K30" s="29">
        <f>IF(IFERROR(INDEX('[1]公式予選（TT）-結果表・グリッド用（貼付）'!$A:$Z,MATCH($G30,'[1]公式予選（TT）-結果表・グリッド用（貼付）'!$A:$A,0),MATCH("BestLap",'[1]公式予選（TT）-結果表・グリッド用（貼付）'!$1:$1,0)),"")=0,"",IFERROR(INDEX('[1]公式予選（TT）-結果表・グリッド用（貼付）'!$A:$Z,MATCH($G30,'[1]公式予選（TT）-結果表・グリッド用（貼付）'!$A:$A,0),MATCH("BestLap",'[1]公式予選（TT）-結果表・グリッド用（貼付）'!$1:$1,0)),""))</f>
        <v>49.095999999999997</v>
      </c>
      <c r="L30" s="39"/>
      <c r="M30" s="17"/>
    </row>
    <row r="31" spans="1:13" ht="6" customHeight="1" x14ac:dyDescent="0.15">
      <c r="A31" s="18"/>
      <c r="B31" s="19"/>
      <c r="C31" s="32" t="str">
        <f>IF(IFERROR(INDEX('[1]公式予選（TT）-結果表・グリッド用（貼付）'!$A:$Z,MATCH($B30,'[1]公式予選（TT）-結果表・グリッド用（貼付）'!$A:$A,0),MATCH("Make",'[1]公式予選（TT）-結果表・グリッド用（貼付）'!$1:$1,0)),"")=0,"",IFERROR(INDEX('[1]公式予選（TT）-結果表・グリッド用（貼付）'!$A:$Z,MATCH($B30,'[1]公式予選（TT）-結果表・グリッド用（貼付）'!$A:$A,0),MATCH("Make",'[1]公式予選（TT）-結果表・グリッド用（貼付）'!$1:$1,0)),""))</f>
        <v>Master</v>
      </c>
      <c r="D31" s="33"/>
      <c r="E31" s="35"/>
      <c r="F31" s="32" t="str">
        <f>IF(IFERROR(INDEX('[1]公式予選（TT）-結果表・グリッド用（貼付）'!$A:$Z,MATCH($B30,'[1]公式予選（TT）-結果表・グリッド用（貼付）'!$A:$A,0),MATCH("Model/Engine",'[1]公式予選（TT）-結果表・グリッド用（貼付）'!$1:$1,0)),"")=0,"",IFERROR(INDEX('[1]公式予選（TT）-結果表・グリッド用（貼付）'!$A:$Z,MATCH($B30,'[1]公式予選（TT）-結果表・グリッド用（貼付）'!$A:$A,0),MATCH("Model/Engine",'[1]公式予選（TT）-結果表・グリッド用（貼付）'!$1:$1,0)),""))</f>
        <v>TONY KART/VORTEX</v>
      </c>
      <c r="G31" s="19"/>
      <c r="H31" s="32" t="str">
        <f>IF(IFERROR(INDEX('[1]公式予選（TT）-結果表・グリッド用（貼付）'!$A:$Z,MATCH($G30,'[1]公式予選（TT）-結果表・グリッド用（貼付）'!$A:$A,0),MATCH("Make",'[1]公式予選（TT）-結果表・グリッド用（貼付）'!$1:$1,0)),"")=0,"",IFERROR(INDEX('[1]公式予選（TT）-結果表・グリッド用（貼付）'!$A:$Z,MATCH($G30,'[1]公式予選（TT）-結果表・グリッド用（貼付）'!$A:$A,0),MATCH("Make",'[1]公式予選（TT）-結果表・グリッド用（貼付）'!$1:$1,0)),""))</f>
        <v/>
      </c>
      <c r="I31" s="33"/>
      <c r="J31" s="35"/>
      <c r="K31" s="32" t="str">
        <f>IF(IFERROR(INDEX('[1]公式予選（TT）-結果表・グリッド用（貼付）'!$A:$Z,MATCH($G30,'[1]公式予選（TT）-結果表・グリッド用（貼付）'!$A:$A,0),MATCH("Model/Engine",'[1]公式予選（TT）-結果表・グリッド用（貼付）'!$1:$1,0)),"")=0,"",IFERROR(INDEX('[1]公式予選（TT）-結果表・グリッド用（貼付）'!$A:$Z,MATCH($G30,'[1]公式予選（TT）-結果表・グリッド用（貼付）'!$A:$A,0),MATCH("Model/Engine",'[1]公式予選（TT）-結果表・グリッド用（貼付）'!$1:$1,0)),""))</f>
        <v>TONY KART/VORTEX</v>
      </c>
      <c r="L31" s="31"/>
      <c r="M31" s="17"/>
    </row>
    <row r="32" spans="1:13" ht="9" customHeight="1" x14ac:dyDescent="0.15">
      <c r="A32" s="18"/>
      <c r="B32" s="19"/>
      <c r="C32" s="40" t="str">
        <f>IF(IFERROR(INDEX('[1]公式予選（TT）-結果表・グリッド用（貼付）'!$A:$Z,MATCH($B30,'[1]公式予選（TT）-結果表・グリッド用（貼付）'!$A:$A,0),MATCH("team",'[1]公式予選（TT）-結果表・グリッド用（貼付）'!$1:$1,0)),"")=0,"",IFERROR(INDEX('[1]公式予選（TT）-結果表・グリッド用（貼付）'!$A:$Z,MATCH($B30,'[1]公式予選（TT）-結果表・グリッド用（貼付）'!$A:$A,0),MATCH("team",'[1]公式予選（TT）-結果表・グリッド用（貼付）'!$1:$1,0)),""))</f>
        <v>ﾊﾗﾀﾞｶｰﾄｸﾗﾌﾞ</v>
      </c>
      <c r="D32" s="41"/>
      <c r="E32" s="40"/>
      <c r="F32" s="39"/>
      <c r="G32" s="19"/>
      <c r="H32" s="40" t="str">
        <f>IF(IFERROR(INDEX('[1]公式予選（TT）-結果表・グリッド用（貼付）'!$A:$Z,MATCH($G30,'[1]公式予選（TT）-結果表・グリッド用（貼付）'!$A:$A,0),MATCH("team",'[1]公式予選（TT）-結果表・グリッド用（貼付）'!$1:$1,0)),"")=0,"",IFERROR(INDEX('[1]公式予選（TT）-結果表・グリッド用（貼付）'!$A:$Z,MATCH($G30,'[1]公式予選（TT）-結果表・グリッド用（貼付）'!$A:$A,0),MATCH("team",'[1]公式予選（TT）-結果表・グリッド用（貼付）'!$1:$1,0)),""))</f>
        <v>ABout Factory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2.75" x14ac:dyDescent="0.15">
      <c r="A34" s="46"/>
      <c r="B34" s="5">
        <f>IF(MAX('[1]公式予選（TT）-結果表・グリッド用（貼付）'!A:A)&gt;G30,G30+1,"")</f>
        <v>11</v>
      </c>
      <c r="C34" s="30">
        <f>IFERROR(INDEX('[1]公式予選（TT）-結果表・グリッド用（貼付）'!$A:$Z,MATCH($B34,'[1]公式予選（TT）-結果表・グリッド用（貼付）'!$A:$A,0),MATCH("No.",'[1]公式予選（TT）-結果表・グリッド用（貼付）'!$1:$1,0)),"")</f>
        <v>33</v>
      </c>
      <c r="D34" s="27" t="str">
        <f>IFERROR(INDEX('[1]公式予選（TT）-結果表・グリッド用（貼付）'!$A:$Z,MATCH($B34,'[1]公式予選（TT）-結果表・グリッド用（貼付）'!$A:$A,0),MATCH("名前",'[1]公式予選（TT）-結果表・グリッド用（貼付）'!$1:$1,0)),"")</f>
        <v>保下 聡一朗</v>
      </c>
      <c r="E34" s="27"/>
      <c r="F34" s="29">
        <f>IF(IFERROR(INDEX('[1]公式予選（TT）-結果表・グリッド用（貼付）'!$A:$Z,MATCH($B34,'[1]公式予選（TT）-結果表・グリッド用（貼付）'!$A:$A,0),MATCH("BestLap",'[1]公式予選（TT）-結果表・グリッド用（貼付）'!$1:$1,0)),"")=0,"",IFERROR(INDEX('[1]公式予選（TT）-結果表・グリッド用（貼付）'!$A:$Z,MATCH($B34,'[1]公式予選（TT）-結果表・グリッド用（貼付）'!$A:$A,0),MATCH("BestLap",'[1]公式予選（TT）-結果表・グリッド用（貼付）'!$1:$1,0)),""))</f>
        <v>49.106000000000002</v>
      </c>
      <c r="G34" s="5">
        <f>IF(MAX('[1]公式予選（TT）-結果表・グリッド用（貼付）'!$A:$A)&gt;B34,B34+1,"")</f>
        <v>12</v>
      </c>
      <c r="H34" s="30">
        <f>INDEX('[1]公式予選（TT）-結果表・グリッド用（貼付）'!$A:$Z,MATCH($G34,'[1]公式予選（TT）-結果表・グリッド用（貼付）'!$A:$A,0),MATCH("No.",'[1]公式予選（TT）-結果表・グリッド用（貼付）'!$1:$1,0))</f>
        <v>13</v>
      </c>
      <c r="I34" s="27" t="str">
        <f>IFERROR(INDEX('[1]公式予選（TT）-結果表・グリッド用（貼付）'!$A:$Z,MATCH($G34,'[1]公式予選（TT）-結果表・グリッド用（貼付）'!$A:$A,0),MATCH("名前",'[1]公式予選（TT）-結果表・グリッド用（貼付）'!$1:$1,0)),"")</f>
        <v>中土 和徳</v>
      </c>
      <c r="J34" s="27"/>
      <c r="K34" s="29">
        <f>IF(IFERROR(INDEX('[1]公式予選（TT）-結果表・グリッド用（貼付）'!$A:$Z,MATCH($G34,'[1]公式予選（TT）-結果表・グリッド用（貼付）'!$A:$A,0),MATCH("BestLap",'[1]公式予選（TT）-結果表・グリッド用（貼付）'!$1:$1,0)),"")=0,"",IFERROR(INDEX('[1]公式予選（TT）-結果表・グリッド用（貼付）'!$A:$Z,MATCH($G34,'[1]公式予選（TT）-結果表・グリッド用（貼付）'!$A:$A,0),MATCH("BestLap",'[1]公式予選（TT）-結果表・グリッド用（貼付）'!$1:$1,0)),""))</f>
        <v>49.417000000000002</v>
      </c>
      <c r="L34" s="39"/>
      <c r="M34" s="2"/>
    </row>
    <row r="35" spans="1:15" ht="6" customHeight="1" x14ac:dyDescent="0.15">
      <c r="A35" s="46"/>
      <c r="B35" s="19"/>
      <c r="C35" s="32" t="str">
        <f>IF(IFERROR(INDEX('[1]公式予選（TT）-結果表・グリッド用（貼付）'!$A:$Z,MATCH($B34,'[1]公式予選（TT）-結果表・グリッド用（貼付）'!$A:$A,0),MATCH("Make",'[1]公式予選（TT）-結果表・グリッド用（貼付）'!$1:$1,0)),"")=0,"",IFERROR(INDEX('[1]公式予選（TT）-結果表・グリッド用（貼付）'!$A:$Z,MATCH($B34,'[1]公式予選（TT）-結果表・グリッド用（貼付）'!$A:$A,0),MATCH("Make",'[1]公式予選（TT）-結果表・グリッド用（貼付）'!$1:$1,0)),""))</f>
        <v/>
      </c>
      <c r="D35" s="33"/>
      <c r="E35" s="35"/>
      <c r="F35" s="32" t="str">
        <f>IF(IFERROR(INDEX('[1]公式予選（TT）-結果表・グリッド用（貼付）'!$A:$Z,MATCH($B34,'[1]公式予選（TT）-結果表・グリッド用（貼付）'!$A:$A,0),MATCH("Model/Engine",'[1]公式予選（TT）-結果表・グリッド用（貼付）'!$1:$1,0)),"")=0,"",IFERROR(INDEX('[1]公式予選（TT）-結果表・グリッド用（貼付）'!$A:$Z,MATCH($B34,'[1]公式予選（TT）-結果表・グリッド用（貼付）'!$A:$A,0),MATCH("Model/Engine",'[1]公式予選（TT）-結果表・グリッド用（貼付）'!$1:$1,0)),""))</f>
        <v>KOSMIC/VORTEX</v>
      </c>
      <c r="G35" s="19"/>
      <c r="H35" s="32" t="str">
        <f>IF(IFERROR(INDEX('[1]公式予選（TT）-結果表・グリッド用（貼付）'!$A:$Z,MATCH($G34,'[1]公式予選（TT）-結果表・グリッド用（貼付）'!$A:$A,0),MATCH("Make",'[1]公式予選（TT）-結果表・グリッド用（貼付）'!$1:$1,0)),"")=0,"",IFERROR(INDEX('[1]公式予選（TT）-結果表・グリッド用（貼付）'!$A:$Z,MATCH($G34,'[1]公式予選（TT）-結果表・グリッド用（貼付）'!$A:$A,0),MATCH("Make",'[1]公式予選（TT）-結果表・グリッド用（貼付）'!$1:$1,0)),""))</f>
        <v>Master</v>
      </c>
      <c r="I35" s="33"/>
      <c r="J35" s="35"/>
      <c r="K35" s="32" t="str">
        <f>IF(IFERROR(INDEX('[1]公式予選（TT）-結果表・グリッド用（貼付）'!$A:$Z,MATCH($G34,'[1]公式予選（TT）-結果表・グリッド用（貼付）'!$A:$A,0),MATCH("Model/Engine",'[1]公式予選（TT）-結果表・グリッド用（貼付）'!$1:$1,0)),"")=0,"",IFERROR(INDEX('[1]公式予選（TT）-結果表・グリッド用（貼付）'!$A:$Z,MATCH($G34,'[1]公式予選（TT）-結果表・グリッド用（貼付）'!$A:$A,0),MATCH("Model/Engine",'[1]公式予選（TT）-結果表・グリッド用（貼付）'!$1:$1,0)),""))</f>
        <v>ｺｽﾐｯｸ/VORTEX</v>
      </c>
      <c r="L35" s="45"/>
      <c r="M35" s="2"/>
    </row>
    <row r="36" spans="1:15" ht="9" customHeight="1" x14ac:dyDescent="0.15">
      <c r="A36" s="46"/>
      <c r="B36" s="19"/>
      <c r="C36" s="40" t="str">
        <f>IF(IFERROR(INDEX('[1]公式予選（TT）-結果表・グリッド用（貼付）'!$A:$Z,MATCH($B34,'[1]公式予選（TT）-結果表・グリッド用（貼付）'!$A:$A,0),MATCH("team",'[1]公式予選（TT）-結果表・グリッド用（貼付）'!$1:$1,0)),"")=0,"",IFERROR(INDEX('[1]公式予選（TT）-結果表・グリッド用（貼付）'!$A:$Z,MATCH($B34,'[1]公式予選（TT）-結果表・グリッド用（貼付）'!$A:$A,0),MATCH("team",'[1]公式予選（TT）-結果表・グリッド用（貼付）'!$1:$1,0)),""))</f>
        <v>FLAX MOTOR SPORT</v>
      </c>
      <c r="D36" s="41"/>
      <c r="E36" s="40"/>
      <c r="F36" s="39"/>
      <c r="G36" s="19"/>
      <c r="H36" s="40" t="str">
        <f>IF(IFERROR(INDEX('[1]公式予選（TT）-結果表・グリッド用（貼付）'!$A:$Z,MATCH($G34,'[1]公式予選（TT）-結果表・グリッド用（貼付）'!$A:$A,0),MATCH("team",'[1]公式予選（TT）-結果表・グリッド用（貼付）'!$1:$1,0)),"")=0,"",IFERROR(INDEX('[1]公式予選（TT）-結果表・グリッド用（貼付）'!$A:$Z,MATCH($G34,'[1]公式予選（TT）-結果表・グリッド用（貼付）'!$A:$A,0),MATCH("team",'[1]公式予選（TT）-結果表・グリッド用（貼付）'!$1:$1,0)),""))</f>
        <v>RS nakatsuchi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2.75" x14ac:dyDescent="0.15">
      <c r="A38" s="46"/>
      <c r="B38" s="5">
        <f>IF(MAX('[1]公式予選（TT）-結果表・グリッド用（貼付）'!A:A)&gt;G34,G34+1,"")</f>
        <v>13</v>
      </c>
      <c r="C38" s="30">
        <f>IFERROR(INDEX('[1]公式予選（TT）-結果表・グリッド用（貼付）'!$A:$Z,MATCH($B38,'[1]公式予選（TT）-結果表・グリッド用（貼付）'!$A:$A,0),MATCH("No.",'[1]公式予選（TT）-結果表・グリッド用（貼付）'!$1:$1,0)),"")</f>
        <v>11</v>
      </c>
      <c r="D38" s="27" t="str">
        <f>IFERROR(INDEX('[1]公式予選（TT）-結果表・グリッド用（貼付）'!$A:$Z,MATCH($B38,'[1]公式予選（TT）-結果表・グリッド用（貼付）'!$A:$A,0),MATCH("名前",'[1]公式予選（TT）-結果表・グリッド用（貼付）'!$1:$1,0)),"")</f>
        <v>LIN CARTER</v>
      </c>
      <c r="E38" s="27"/>
      <c r="F38" s="29">
        <f>IF(IFERROR(INDEX('[1]公式予選（TT）-結果表・グリッド用（貼付）'!$A:$Z,MATCH($B38,'[1]公式予選（TT）-結果表・グリッド用（貼付）'!$A:$A,0),MATCH("BestLap",'[1]公式予選（TT）-結果表・グリッド用（貼付）'!$1:$1,0)),"")=0,"",IFERROR(INDEX('[1]公式予選（TT）-結果表・グリッド用（貼付）'!$A:$Z,MATCH($B38,'[1]公式予選（TT）-結果表・グリッド用（貼付）'!$A:$A,0),MATCH("BestLap",'[1]公式予選（TT）-結果表・グリッド用（貼付）'!$1:$1,0)),""))</f>
        <v>49.435000000000002</v>
      </c>
      <c r="G38" s="5">
        <f>IF(MAX('[1]公式予選（TT）-結果表・グリッド用（貼付）'!$A:$A)&gt;B38,B38+1,"")</f>
        <v>14</v>
      </c>
      <c r="H38" s="30">
        <f>INDEX('[1]公式予選（TT）-結果表・グリッド用（貼付）'!$A:$Z,MATCH($G38,'[1]公式予選（TT）-結果表・グリッド用（貼付）'!$A:$A,0),MATCH("No.",'[1]公式予選（TT）-結果表・グリッド用（貼付）'!$1:$1,0))</f>
        <v>12</v>
      </c>
      <c r="I38" s="27" t="str">
        <f>IFERROR(INDEX('[1]公式予選（TT）-結果表・グリッド用（貼付）'!$A:$Z,MATCH($G38,'[1]公式予選（TT）-結果表・グリッド用（貼付）'!$A:$A,0),MATCH("名前",'[1]公式予選（TT）-結果表・グリッド用（貼付）'!$1:$1,0)),"")</f>
        <v>西野 武志</v>
      </c>
      <c r="J38" s="27"/>
      <c r="K38" s="29">
        <f>IF(IFERROR(INDEX('[1]公式予選（TT）-結果表・グリッド用（貼付）'!$A:$Z,MATCH($G38,'[1]公式予選（TT）-結果表・グリッド用（貼付）'!$A:$A,0),MATCH("BestLap",'[1]公式予選（TT）-結果表・グリッド用（貼付）'!$1:$1,0)),"")=0,"",IFERROR(INDEX('[1]公式予選（TT）-結果表・グリッド用（貼付）'!$A:$Z,MATCH($G38,'[1]公式予選（TT）-結果表・グリッド用（貼付）'!$A:$A,0),MATCH("BestLap",'[1]公式予選（TT）-結果表・グリッド用（貼付）'!$1:$1,0)),""))</f>
        <v>49.436</v>
      </c>
      <c r="L38" s="39"/>
      <c r="M38" s="2"/>
    </row>
    <row r="39" spans="1:15" ht="6" customHeight="1" x14ac:dyDescent="0.15">
      <c r="A39" s="2"/>
      <c r="B39" s="19"/>
      <c r="C39" s="32" t="str">
        <f>IF(IFERROR(INDEX('[1]公式予選（TT）-結果表・グリッド用（貼付）'!$A:$Z,MATCH($B38,'[1]公式予選（TT）-結果表・グリッド用（貼付）'!$A:$A,0),MATCH("Make",'[1]公式予選（TT）-結果表・グリッド用（貼付）'!$1:$1,0)),"")=0,"",IFERROR(INDEX('[1]公式予選（TT）-結果表・グリッド用（貼付）'!$A:$Z,MATCH($B38,'[1]公式予選（TT）-結果表・グリッド用（貼付）'!$A:$A,0),MATCH("Make",'[1]公式予選（TT）-結果表・グリッド用（貼付）'!$1:$1,0)),""))</f>
        <v>Master</v>
      </c>
      <c r="D39" s="33"/>
      <c r="E39" s="35"/>
      <c r="F39" s="32" t="str">
        <f>IF(IFERROR(INDEX('[1]公式予選（TT）-結果表・グリッド用（貼付）'!$A:$Z,MATCH($B38,'[1]公式予選（TT）-結果表・グリッド用（貼付）'!$A:$A,0),MATCH("Model/Engine",'[1]公式予選（TT）-結果表・グリッド用（貼付）'!$1:$1,0)),"")=0,"",IFERROR(INDEX('[1]公式予選（TT）-結果表・グリッド用（貼付）'!$A:$Z,MATCH($B38,'[1]公式予選（TT）-結果表・グリッド用（貼付）'!$A:$A,0),MATCH("Model/Engine",'[1]公式予選（TT）-結果表・グリッド用（貼付）'!$1:$1,0)),""))</f>
        <v>Drago/VORTEX</v>
      </c>
      <c r="G39" s="19"/>
      <c r="H39" s="32" t="str">
        <f>IF(IFERROR(INDEX('[1]公式予選（TT）-結果表・グリッド用（貼付）'!$A:$Z,MATCH($G38,'[1]公式予選（TT）-結果表・グリッド用（貼付）'!$A:$A,0),MATCH("Make",'[1]公式予選（TT）-結果表・グリッド用（貼付）'!$1:$1,0)),"")=0,"",IFERROR(INDEX('[1]公式予選（TT）-結果表・グリッド用（貼付）'!$A:$Z,MATCH($G38,'[1]公式予選（TT）-結果表・グリッド用（貼付）'!$A:$A,0),MATCH("Make",'[1]公式予選（TT）-結果表・グリッド用（貼付）'!$1:$1,0)),""))</f>
        <v>Master</v>
      </c>
      <c r="I39" s="33"/>
      <c r="J39" s="35"/>
      <c r="K39" s="32" t="str">
        <f>IF(IFERROR(INDEX('[1]公式予選（TT）-結果表・グリッド用（貼付）'!$A:$Z,MATCH($G38,'[1]公式予選（TT）-結果表・グリッド用（貼付）'!$A:$A,0),MATCH("Model/Engine",'[1]公式予選（TT）-結果表・グリッド用（貼付）'!$1:$1,0)),"")=0,"",IFERROR(INDEX('[1]公式予選（TT）-結果表・グリッド用（貼付）'!$A:$Z,MATCH($G38,'[1]公式予選（TT）-結果表・グリッド用（貼付）'!$A:$A,0),MATCH("Model/Engine",'[1]公式予選（TT）-結果表・グリッド用（貼付）'!$1:$1,0)),""))</f>
        <v>birelART/VORTEX</v>
      </c>
      <c r="L39" s="45"/>
      <c r="M39" s="2"/>
    </row>
    <row r="40" spans="1:15" ht="9" customHeight="1" x14ac:dyDescent="0.15">
      <c r="A40" s="2"/>
      <c r="B40" s="19"/>
      <c r="C40" s="40" t="str">
        <f>IF(IFERROR(INDEX('[1]公式予選（TT）-結果表・グリッド用（貼付）'!$A:$Z,MATCH($B38,'[1]公式予選（TT）-結果表・グリッド用（貼付）'!$A:$A,0),MATCH("team",'[1]公式予選（TT）-結果表・グリッド用（貼付）'!$1:$1,0)),"")=0,"",IFERROR(INDEX('[1]公式予選（TT）-結果表・グリッド用（貼付）'!$A:$Z,MATCH($B38,'[1]公式予選（TT）-結果表・グリッド用（貼付）'!$A:$A,0),MATCH("team",'[1]公式予選（TT）-結果表・グリッド用（貼付）'!$1:$1,0)),""))</f>
        <v>FIORE Motor Sports</v>
      </c>
      <c r="D40" s="41"/>
      <c r="E40" s="40"/>
      <c r="F40" s="39"/>
      <c r="G40" s="19"/>
      <c r="H40" s="40" t="str">
        <f>IF(IFERROR(INDEX('[1]公式予選（TT）-結果表・グリッド用（貼付）'!$A:$Z,MATCH($G38,'[1]公式予選（TT）-結果表・グリッド用（貼付）'!$A:$A,0),MATCH("team",'[1]公式予選（TT）-結果表・グリッド用（貼付）'!$1:$1,0)),"")=0,"",IFERROR(INDEX('[1]公式予選（TT）-結果表・グリッド用（貼付）'!$A:$Z,MATCH($G38,'[1]公式予選（TT）-結果表・グリッド用（貼付）'!$A:$A,0),MATCH("team",'[1]公式予選（TT）-結果表・グリッド用（貼付）'!$1:$1,0)),""))</f>
        <v>TAKETTI motorsport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2.75" x14ac:dyDescent="0.15">
      <c r="A42" s="2"/>
      <c r="B42" s="5">
        <f>IF(MAX('[1]公式予選（TT）-結果表・グリッド用（貼付）'!A:A)&gt;G38,G38+1,"")</f>
        <v>15</v>
      </c>
      <c r="C42" s="30">
        <f>IFERROR(INDEX('[1]公式予選（TT）-結果表・グリッド用（貼付）'!$A:$Z,MATCH($B42,'[1]公式予選（TT）-結果表・グリッド用（貼付）'!$A:$A,0),MATCH("No.",'[1]公式予選（TT）-結果表・グリッド用（貼付）'!$1:$1,0)),"")</f>
        <v>8</v>
      </c>
      <c r="D42" s="27" t="str">
        <f>IFERROR(INDEX('[1]公式予選（TT）-結果表・グリッド用（貼付）'!$A:$Z,MATCH($B42,'[1]公式予選（TT）-結果表・グリッド用（貼付）'!$A:$A,0),MATCH("名前",'[1]公式予選（TT）-結果表・グリッド用（貼付）'!$1:$1,0)),"")</f>
        <v>加藤 丈宜</v>
      </c>
      <c r="E42" s="27"/>
      <c r="F42" s="29">
        <f>IF(IFERROR(INDEX('[1]公式予選（TT）-結果表・グリッド用（貼付）'!$A:$Z,MATCH($B42,'[1]公式予選（TT）-結果表・グリッド用（貼付）'!$A:$A,0),MATCH("BestLap",'[1]公式予選（TT）-結果表・グリッド用（貼付）'!$1:$1,0)),"")=0,"",IFERROR(INDEX('[1]公式予選（TT）-結果表・グリッド用（貼付）'!$A:$Z,MATCH($B42,'[1]公式予選（TT）-結果表・グリッド用（貼付）'!$A:$A,0),MATCH("BestLap",'[1]公式予選（TT）-結果表・グリッド用（貼付）'!$1:$1,0)),""))</f>
        <v>49.619</v>
      </c>
      <c r="G42" s="5">
        <f>IF(MAX('[1]公式予選（TT）-結果表・グリッド用（貼付）'!$A:$A)&gt;B42,B42+1,"")</f>
        <v>16</v>
      </c>
      <c r="H42" s="30">
        <f>INDEX('[1]公式予選（TT）-結果表・グリッド用（貼付）'!$A:$Z,MATCH($G42,'[1]公式予選（TT）-結果表・グリッド用（貼付）'!$A:$A,0),MATCH("No.",'[1]公式予選（TT）-結果表・グリッド用（貼付）'!$1:$1,0))</f>
        <v>37</v>
      </c>
      <c r="I42" s="27" t="str">
        <f>IFERROR(INDEX('[1]公式予選（TT）-結果表・グリッド用（貼付）'!$A:$Z,MATCH($G42,'[1]公式予選（TT）-結果表・グリッド用（貼付）'!$A:$A,0),MATCH("名前",'[1]公式予選（TT）-結果表・グリッド用（貼付）'!$1:$1,0)),"")</f>
        <v>谷口 伸也</v>
      </c>
      <c r="J42" s="27"/>
      <c r="K42" s="29">
        <f>IF(IFERROR(INDEX('[1]公式予選（TT）-結果表・グリッド用（貼付）'!$A:$Z,MATCH($G42,'[1]公式予選（TT）-結果表・グリッド用（貼付）'!$A:$A,0),MATCH("BestLap",'[1]公式予選（TT）-結果表・グリッド用（貼付）'!$1:$1,0)),"")=0,"",IFERROR(INDEX('[1]公式予選（TT）-結果表・グリッド用（貼付）'!$A:$Z,MATCH($G42,'[1]公式予選（TT）-結果表・グリッド用（貼付）'!$A:$A,0),MATCH("BestLap",'[1]公式予選（TT）-結果表・グリッド用（貼付）'!$1:$1,0)),""))</f>
        <v>49.637999999999998</v>
      </c>
      <c r="L42" s="39"/>
      <c r="M42" s="2"/>
    </row>
    <row r="43" spans="1:15" ht="6" customHeight="1" x14ac:dyDescent="0.15">
      <c r="A43" s="2"/>
      <c r="B43" s="19"/>
      <c r="C43" s="32" t="str">
        <f>IF(IFERROR(INDEX('[1]公式予選（TT）-結果表・グリッド用（貼付）'!$A:$Z,MATCH($B42,'[1]公式予選（TT）-結果表・グリッド用（貼付）'!$A:$A,0),MATCH("Make",'[1]公式予選（TT）-結果表・グリッド用（貼付）'!$1:$1,0)),"")=0,"",IFERROR(INDEX('[1]公式予選（TT）-結果表・グリッド用（貼付）'!$A:$Z,MATCH($B42,'[1]公式予選（TT）-結果表・グリッド用（貼付）'!$A:$A,0),MATCH("Make",'[1]公式予選（TT）-結果表・グリッド用（貼付）'!$1:$1,0)),""))</f>
        <v>Master</v>
      </c>
      <c r="D43" s="33"/>
      <c r="E43" s="35"/>
      <c r="F43" s="32" t="str">
        <f>IF(IFERROR(INDEX('[1]公式予選（TT）-結果表・グリッド用（貼付）'!$A:$Z,MATCH($B42,'[1]公式予選（TT）-結果表・グリッド用（貼付）'!$A:$A,0),MATCH("Model/Engine",'[1]公式予選（TT）-結果表・グリッド用（貼付）'!$1:$1,0)),"")=0,"",IFERROR(INDEX('[1]公式予選（TT）-結果表・グリッド用（貼付）'!$A:$Z,MATCH($B42,'[1]公式予選（TT）-結果表・グリッド用（貼付）'!$A:$A,0),MATCH("Model/Engine",'[1]公式予選（TT）-結果表・グリッド用（貼付）'!$1:$1,0)),""))</f>
        <v>TONY KART/VORTEX</v>
      </c>
      <c r="G43" s="19"/>
      <c r="H43" s="32" t="str">
        <f>IF(IFERROR(INDEX('[1]公式予選（TT）-結果表・グリッド用（貼付）'!$A:$Z,MATCH($G42,'[1]公式予選（TT）-結果表・グリッド用（貼付）'!$A:$A,0),MATCH("Make",'[1]公式予選（TT）-結果表・グリッド用（貼付）'!$1:$1,0)),"")=0,"",IFERROR(INDEX('[1]公式予選（TT）-結果表・グリッド用（貼付）'!$A:$Z,MATCH($G42,'[1]公式予選（TT）-結果表・グリッド用（貼付）'!$A:$A,0),MATCH("Make",'[1]公式予選（TT）-結果表・グリッド用（貼付）'!$1:$1,0)),""))</f>
        <v>Master</v>
      </c>
      <c r="I43" s="33"/>
      <c r="J43" s="35"/>
      <c r="K43" s="32" t="str">
        <f>IF(IFERROR(INDEX('[1]公式予選（TT）-結果表・グリッド用（貼付）'!$A:$Z,MATCH($G42,'[1]公式予選（TT）-結果表・グリッド用（貼付）'!$A:$A,0),MATCH("Model/Engine",'[1]公式予選（TT）-結果表・グリッド用（貼付）'!$1:$1,0)),"")=0,"",IFERROR(INDEX('[1]公式予選（TT）-結果表・グリッド用（貼付）'!$A:$Z,MATCH($G42,'[1]公式予選（TT）-結果表・グリッド用（貼付）'!$A:$A,0),MATCH("Model/Engine",'[1]公式予選（TT）-結果表・グリッド用（貼付）'!$1:$1,0)),""))</f>
        <v>dragocorse/VORTEX</v>
      </c>
      <c r="L43" s="45"/>
      <c r="M43" s="2"/>
    </row>
    <row r="44" spans="1:15" ht="9" customHeight="1" x14ac:dyDescent="0.15">
      <c r="A44" s="2"/>
      <c r="B44" s="19"/>
      <c r="C44" s="40" t="str">
        <f>IF(IFERROR(INDEX('[1]公式予選（TT）-結果表・グリッド用（貼付）'!$A:$Z,MATCH($B42,'[1]公式予選（TT）-結果表・グリッド用（貼付）'!$A:$A,0),MATCH("team",'[1]公式予選（TT）-結果表・グリッド用（貼付）'!$1:$1,0)),"")=0,"",IFERROR(INDEX('[1]公式予選（TT）-結果表・グリッド用（貼付）'!$A:$Z,MATCH($B42,'[1]公式予選（TT）-結果表・グリッド用（貼付）'!$A:$A,0),MATCH("team",'[1]公式予選（TT）-結果表・グリッド用（貼付）'!$1:$1,0)),""))</f>
        <v>MOMOX KART RACING</v>
      </c>
      <c r="D44" s="41"/>
      <c r="E44" s="40"/>
      <c r="F44" s="39"/>
      <c r="G44" s="19"/>
      <c r="H44" s="40" t="str">
        <f>IF(IFERROR(INDEX('[1]公式予選（TT）-結果表・グリッド用（貼付）'!$A:$Z,MATCH($G42,'[1]公式予選（TT）-結果表・グリッド用（貼付）'!$A:$A,0),MATCH("team",'[1]公式予選（TT）-結果表・グリッド用（貼付）'!$1:$1,0)),"")=0,"",IFERROR(INDEX('[1]公式予選（TT）-結果表・グリッド用（貼付）'!$A:$Z,MATCH($G42,'[1]公式予選（TT）-結果表・グリッド用（貼付）'!$A:$A,0),MATCH("team",'[1]公式予選（TT）-結果表・グリッド用（貼付）'!$1:$1,0)),""))</f>
        <v>ぴぃたぁぱん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2.75" x14ac:dyDescent="0.15">
      <c r="A46" s="2"/>
      <c r="B46" s="5">
        <f>IF(MAX('[1]公式予選（TT）-結果表・グリッド用（貼付）'!A:A)&gt;G42,G42+1,"")</f>
        <v>17</v>
      </c>
      <c r="C46" s="30">
        <f>IFERROR(INDEX('[1]公式予選（TT）-結果表・グリッド用（貼付）'!$A:$Z,MATCH($B46,'[1]公式予選（TT）-結果表・グリッド用（貼付）'!$A:$A,0),MATCH("No.",'[1]公式予選（TT）-結果表・グリッド用（貼付）'!$1:$1,0)),"")</f>
        <v>92</v>
      </c>
      <c r="D46" s="27" t="str">
        <f>IFERROR(INDEX('[1]公式予選（TT）-結果表・グリッド用（貼付）'!$A:$Z,MATCH($B46,'[1]公式予選（TT）-結果表・グリッド用（貼付）'!$A:$A,0),MATCH("名前",'[1]公式予選（TT）-結果表・グリッド用（貼付）'!$1:$1,0)),"")</f>
        <v>國友 拓哉</v>
      </c>
      <c r="E46" s="27"/>
      <c r="F46" s="29">
        <f>IF(IFERROR(INDEX('[1]公式予選（TT）-結果表・グリッド用（貼付）'!$A:$Z,MATCH($B46,'[1]公式予選（TT）-結果表・グリッド用（貼付）'!$A:$A,0),MATCH("BestLap",'[1]公式予選（TT）-結果表・グリッド用（貼付）'!$1:$1,0)),"")=0,"",IFERROR(INDEX('[1]公式予選（TT）-結果表・グリッド用（貼付）'!$A:$Z,MATCH($B46,'[1]公式予選（TT）-結果表・グリッド用（貼付）'!$A:$A,0),MATCH("BestLap",'[1]公式予選（TT）-結果表・グリッド用（貼付）'!$1:$1,0)),""))</f>
        <v>50.164999999999999</v>
      </c>
      <c r="G46" s="5">
        <f>IF(MAX('[1]公式予選（TT）-結果表・グリッド用（貼付）'!$A:$A)&gt;B46,B46+1,"")</f>
        <v>18</v>
      </c>
      <c r="H46" s="30">
        <f>INDEX('[1]公式予選（TT）-結果表・グリッド用（貼付）'!$A:$Z,MATCH($G46,'[1]公式予選（TT）-結果表・グリッド用（貼付）'!$A:$A,0),MATCH("No.",'[1]公式予選（TT）-結果表・グリッド用（貼付）'!$1:$1,0))</f>
        <v>14</v>
      </c>
      <c r="I46" s="27" t="str">
        <f>IFERROR(INDEX('[1]公式予選（TT）-結果表・グリッド用（貼付）'!$A:$Z,MATCH($G46,'[1]公式予選（TT）-結果表・グリッド用（貼付）'!$A:$A,0),MATCH("名前",'[1]公式予選（TT）-結果表・グリッド用（貼付）'!$1:$1,0)),"")</f>
        <v>川口 共水</v>
      </c>
      <c r="J46" s="27"/>
      <c r="K46" s="29">
        <f>IF(IFERROR(INDEX('[1]公式予選（TT）-結果表・グリッド用（貼付）'!$A:$Z,MATCH($G46,'[1]公式予選（TT）-結果表・グリッド用（貼付）'!$A:$A,0),MATCH("BestLap",'[1]公式予選（TT）-結果表・グリッド用（貼付）'!$1:$1,0)),"")=0,"",IFERROR(INDEX('[1]公式予選（TT）-結果表・グリッド用（貼付）'!$A:$Z,MATCH($G46,'[1]公式予選（TT）-結果表・グリッド用（貼付）'!$A:$A,0),MATCH("BestLap",'[1]公式予選（TT）-結果表・グリッド用（貼付）'!$1:$1,0)),""))</f>
        <v>50.512</v>
      </c>
      <c r="L46" s="39"/>
      <c r="M46" s="2"/>
    </row>
    <row r="47" spans="1:15" ht="6" customHeight="1" x14ac:dyDescent="0.15">
      <c r="A47" s="2"/>
      <c r="B47" s="19"/>
      <c r="C47" s="32" t="str">
        <f>IF(IFERROR(INDEX('[1]公式予選（TT）-結果表・グリッド用（貼付）'!$A:$Z,MATCH($B46,'[1]公式予選（TT）-結果表・グリッド用（貼付）'!$A:$A,0),MATCH("Make",'[1]公式予選（TT）-結果表・グリッド用（貼付）'!$1:$1,0)),"")=0,"",IFERROR(INDEX('[1]公式予選（TT）-結果表・グリッド用（貼付）'!$A:$Z,MATCH($B46,'[1]公式予選（TT）-結果表・グリッド用（貼付）'!$A:$A,0),MATCH("Make",'[1]公式予選（TT）-結果表・グリッド用（貼付）'!$1:$1,0)),""))</f>
        <v>Master</v>
      </c>
      <c r="D47" s="33"/>
      <c r="E47" s="35"/>
      <c r="F47" s="32" t="str">
        <f>IF(IFERROR(INDEX('[1]公式予選（TT）-結果表・グリッド用（貼付）'!$A:$Z,MATCH($B46,'[1]公式予選（TT）-結果表・グリッド用（貼付）'!$A:$A,0),MATCH("Model/Engine",'[1]公式予選（TT）-結果表・グリッド用（貼付）'!$1:$1,0)),"")=0,"",IFERROR(INDEX('[1]公式予選（TT）-結果表・グリッド用（貼付）'!$A:$Z,MATCH($B46,'[1]公式予選（TT）-結果表・グリッド用（貼付）'!$A:$A,0),MATCH("Model/Engine",'[1]公式予選（TT）-結果表・グリッド用（貼付）'!$1:$1,0)),""))</f>
        <v>CRG/VORTEX</v>
      </c>
      <c r="G47" s="19"/>
      <c r="H47" s="32" t="str">
        <f>IF(IFERROR(INDEX('[1]公式予選（TT）-結果表・グリッド用（貼付）'!$A:$Z,MATCH($G46,'[1]公式予選（TT）-結果表・グリッド用（貼付）'!$A:$A,0),MATCH("Make",'[1]公式予選（TT）-結果表・グリッド用（貼付）'!$1:$1,0)),"")=0,"",IFERROR(INDEX('[1]公式予選（TT）-結果表・グリッド用（貼付）'!$A:$Z,MATCH($G46,'[1]公式予選（TT）-結果表・グリッド用（貼付）'!$A:$A,0),MATCH("Make",'[1]公式予選（TT）-結果表・グリッド用（貼付）'!$1:$1,0)),""))</f>
        <v>Master</v>
      </c>
      <c r="I47" s="33"/>
      <c r="J47" s="35"/>
      <c r="K47" s="32" t="str">
        <f>IF(IFERROR(INDEX('[1]公式予選（TT）-結果表・グリッド用（貼付）'!$A:$Z,MATCH($G46,'[1]公式予選（TT）-結果表・グリッド用（貼付）'!$A:$A,0),MATCH("Model/Engine",'[1]公式予選（TT）-結果表・グリッド用（貼付）'!$1:$1,0)),"")=0,"",IFERROR(INDEX('[1]公式予選（TT）-結果表・グリッド用（貼付）'!$A:$Z,MATCH($G46,'[1]公式予選（TT）-結果表・グリッド用（貼付）'!$A:$A,0),MATCH("Model/Engine",'[1]公式予選（TT）-結果表・グリッド用（貼付）'!$1:$1,0)),""))</f>
        <v>TONYKART/VORTEX</v>
      </c>
      <c r="L47" s="45"/>
      <c r="M47" s="2"/>
      <c r="O47" s="47"/>
    </row>
    <row r="48" spans="1:15" ht="9" customHeight="1" x14ac:dyDescent="0.15">
      <c r="A48" s="2"/>
      <c r="B48" s="19"/>
      <c r="C48" s="40" t="str">
        <f>IF(IFERROR(INDEX('[1]公式予選（TT）-結果表・グリッド用（貼付）'!$A:$Z,MATCH($B46,'[1]公式予選（TT）-結果表・グリッド用（貼付）'!$A:$A,0),MATCH("team",'[1]公式予選（TT）-結果表・グリッド用（貼付）'!$1:$1,0)),"")=0,"",IFERROR(INDEX('[1]公式予選（TT）-結果表・グリッド用（貼付）'!$A:$Z,MATCH($B46,'[1]公式予選（TT）-結果表・グリッド用（貼付）'!$A:$A,0),MATCH("team",'[1]公式予選（TT）-結果表・グリッド用（貼付）'!$1:$1,0)),""))</f>
        <v>ぴぃたぁぱん</v>
      </c>
      <c r="D48" s="41"/>
      <c r="E48" s="40"/>
      <c r="F48" s="39"/>
      <c r="G48" s="19"/>
      <c r="H48" s="40" t="str">
        <f>IF(IFERROR(INDEX('[1]公式予選（TT）-結果表・グリッド用（貼付）'!$A:$Z,MATCH($G46,'[1]公式予選（TT）-結果表・グリッド用（貼付）'!$A:$A,0),MATCH("team",'[1]公式予選（TT）-結果表・グリッド用（貼付）'!$1:$1,0)),"")=0,"",IFERROR(INDEX('[1]公式予選（TT）-結果表・グリッド用（貼付）'!$A:$Z,MATCH($G46,'[1]公式予選（TT）-結果表・グリッド用（貼付）'!$A:$A,0),MATCH("team",'[1]公式予選（TT）-結果表・グリッド用（貼付）'!$1:$1,0)),""))</f>
        <v>RS nakatsuchi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2.75" x14ac:dyDescent="0.15">
      <c r="A50" s="2"/>
      <c r="B50" s="5">
        <f>IF(MAX('[1]公式予選（TT）-結果表・グリッド用（貼付）'!A:A)&gt;G46,G46+1,"")</f>
        <v>19</v>
      </c>
      <c r="C50" s="30">
        <f>IFERROR(INDEX('[1]公式予選（TT）-結果表・グリッド用（貼付）'!$A:$Z,MATCH($B50,'[1]公式予選（TT）-結果表・グリッド用（貼付）'!$A:$A,0),MATCH("No.",'[1]公式予選（TT）-結果表・グリッド用（貼付）'!$1:$1,0)),"")</f>
        <v>99</v>
      </c>
      <c r="D50" s="27" t="str">
        <f>IFERROR(INDEX('[1]公式予選（TT）-結果表・グリッド用（貼付）'!$A:$Z,MATCH($B50,'[1]公式予選（TT）-結果表・グリッド用（貼付）'!$A:$A,0),MATCH("名前",'[1]公式予選（TT）-結果表・グリッド用（貼付）'!$1:$1,0)),"")</f>
        <v>加藤 良正</v>
      </c>
      <c r="E50" s="27"/>
      <c r="F50" s="29">
        <f>IF(IFERROR(INDEX('[1]公式予選（TT）-結果表・グリッド用（貼付）'!$A:$Z,MATCH($B50,'[1]公式予選（TT）-結果表・グリッド用（貼付）'!$A:$A,0),MATCH("BestLap",'[1]公式予選（TT）-結果表・グリッド用（貼付）'!$1:$1,0)),"")=0,"",IFERROR(INDEX('[1]公式予選（TT）-結果表・グリッド用（貼付）'!$A:$Z,MATCH($B50,'[1]公式予選（TT）-結果表・グリッド用（貼付）'!$A:$A,0),MATCH("BestLap",'[1]公式予選（TT）-結果表・グリッド用（貼付）'!$1:$1,0)),""))</f>
        <v>50.866999999999997</v>
      </c>
      <c r="G50" s="5" t="str">
        <f>IF(MAX('[1]公式予選（TT）-結果表・グリッド用（貼付）'!$A:$A)&gt;B50,B50+1,"")</f>
        <v/>
      </c>
      <c r="H50" s="30" t="e">
        <f>INDEX('[1]公式予選（TT）-結果表・グリッド用（貼付）'!$A:$Z,MATCH($G50,'[1]公式予選（TT）-結果表・グリッド用（貼付）'!$A:$A,0),MATCH("No.",'[1]公式予選（TT）-結果表・グリッド用（貼付）'!$1:$1,0))</f>
        <v>#N/A</v>
      </c>
      <c r="I50" s="27" t="str">
        <f>IFERROR(INDEX('[1]公式予選（TT）-結果表・グリッド用（貼付）'!$A:$Z,MATCH($G50,'[1]公式予選（TT）-結果表・グリッド用（貼付）'!$A:$A,0),MATCH("名前",'[1]公式予選（TT）-結果表・グリッド用（貼付）'!$1:$1,0)),"")</f>
        <v/>
      </c>
      <c r="J50" s="27"/>
      <c r="K50" s="29" t="str">
        <f>IF(IFERROR(INDEX('[1]公式予選（TT）-結果表・グリッド用（貼付）'!$A:$Z,MATCH($G50,'[1]公式予選（TT）-結果表・グリッド用（貼付）'!$A:$A,0),MATCH("BestLap",'[1]公式予選（TT）-結果表・グリッド用（貼付）'!$1:$1,0)),"")=0,"",IFERROR(INDEX('[1]公式予選（TT）-結果表・グリッド用（貼付）'!$A:$Z,MATCH($G50,'[1]公式予選（TT）-結果表・グリッド用（貼付）'!$A:$A,0),MATCH("BestLap",'[1]公式予選（TT）-結果表・グリッド用（貼付）'!$1:$1,0)),""))</f>
        <v/>
      </c>
      <c r="L50" s="39"/>
      <c r="M50" s="2"/>
    </row>
    <row r="51" spans="1:13" ht="6" customHeight="1" x14ac:dyDescent="0.15">
      <c r="A51" s="2"/>
      <c r="B51" s="19"/>
      <c r="C51" s="32" t="str">
        <f>IF(IFERROR(INDEX('[1]公式予選（TT）-結果表・グリッド用（貼付）'!$A:$Z,MATCH($B50,'[1]公式予選（TT）-結果表・グリッド用（貼付）'!$A:$A,0),MATCH("Make",'[1]公式予選（TT）-結果表・グリッド用（貼付）'!$1:$1,0)),"")=0,"",IFERROR(INDEX('[1]公式予選（TT）-結果表・グリッド用（貼付）'!$A:$Z,MATCH($B50,'[1]公式予選（TT）-結果表・グリッド用（貼付）'!$A:$A,0),MATCH("Make",'[1]公式予選（TT）-結果表・グリッド用（貼付）'!$1:$1,0)),""))</f>
        <v>Master</v>
      </c>
      <c r="D51" s="33"/>
      <c r="E51" s="35"/>
      <c r="F51" s="32" t="str">
        <f>IF(IFERROR(INDEX('[1]公式予選（TT）-結果表・グリッド用（貼付）'!$A:$Z,MATCH($B50,'[1]公式予選（TT）-結果表・グリッド用（貼付）'!$A:$A,0),MATCH("Model/Engine",'[1]公式予選（TT）-結果表・グリッド用（貼付）'!$1:$1,0)),"")=0,"",IFERROR(INDEX('[1]公式予選（TT）-結果表・グリッド用（貼付）'!$A:$Z,MATCH($B50,'[1]公式予選（TT）-結果表・グリッド用（貼付）'!$A:$A,0),MATCH("Model/Engine",'[1]公式予選（TT）-結果表・グリッド用（貼付）'!$1:$1,0)),""))</f>
        <v>CRG/VORTEX</v>
      </c>
      <c r="G51" s="19"/>
      <c r="H51" s="32" t="str">
        <f>IF(IFERROR(INDEX('[1]公式予選（TT）-結果表・グリッド用（貼付）'!$A:$Z,MATCH($G50,'[1]公式予選（TT）-結果表・グリッド用（貼付）'!$A:$A,0),MATCH("Make",'[1]公式予選（TT）-結果表・グリッド用（貼付）'!$1:$1,0)),"")=0,"",IFERROR(INDEX('[1]公式予選（TT）-結果表・グリッド用（貼付）'!$A:$Z,MATCH($G50,'[1]公式予選（TT）-結果表・グリッド用（貼付）'!$A:$A,0),MATCH("Make",'[1]公式予選（TT）-結果表・グリッド用（貼付）'!$1:$1,0)),""))</f>
        <v/>
      </c>
      <c r="I51" s="33"/>
      <c r="J51" s="35"/>
      <c r="K51" s="32" t="str">
        <f>IF(IFERROR(INDEX('[1]公式予選（TT）-結果表・グリッド用（貼付）'!$A:$Z,MATCH($G50,'[1]公式予選（TT）-結果表・グリッド用（貼付）'!$A:$A,0),MATCH("Model/Engine",'[1]公式予選（TT）-結果表・グリッド用（貼付）'!$1:$1,0)),"")=0,"",IFERROR(INDEX('[1]公式予選（TT）-結果表・グリッド用（貼付）'!$A:$Z,MATCH($G50,'[1]公式予選（TT）-結果表・グリッド用（貼付）'!$A:$A,0),MATCH("Model/Engine",'[1]公式予選（TT）-結果表・グリッド用（貼付）'!$1:$1,0)),""))</f>
        <v/>
      </c>
      <c r="L51" s="45"/>
      <c r="M51" s="2"/>
    </row>
    <row r="52" spans="1:13" ht="9" customHeight="1" x14ac:dyDescent="0.15">
      <c r="A52" s="2"/>
      <c r="B52" s="19"/>
      <c r="C52" s="40" t="str">
        <f>IF(IFERROR(INDEX('[1]公式予選（TT）-結果表・グリッド用（貼付）'!$A:$Z,MATCH($B50,'[1]公式予選（TT）-結果表・グリッド用（貼付）'!$A:$A,0),MATCH("team",'[1]公式予選（TT）-結果表・グリッド用（貼付）'!$1:$1,0)),"")=0,"",IFERROR(INDEX('[1]公式予選（TT）-結果表・グリッド用（貼付）'!$A:$Z,MATCH($B50,'[1]公式予選（TT）-結果表・グリッド用（貼付）'!$A:$A,0),MATCH("team",'[1]公式予選（TT）-結果表・グリッド用（貼付）'!$1:$1,0)),""))</f>
        <v>ぴぃたぁぱん</v>
      </c>
      <c r="D52" s="41"/>
      <c r="E52" s="40"/>
      <c r="F52" s="39"/>
      <c r="G52" s="19"/>
      <c r="H52" s="40" t="str">
        <f>IF(IFERROR(INDEX('[1]公式予選（TT）-結果表・グリッド用（貼付）'!$A:$Z,MATCH($G50,'[1]公式予選（TT）-結果表・グリッド用（貼付）'!$A:$A,0),MATCH("team",'[1]公式予選（TT）-結果表・グリッド用（貼付）'!$1:$1,0)),"")=0,"",IFERROR(INDEX('[1]公式予選（TT）-結果表・グリッド用（貼付）'!$A:$Z,MATCH($G50,'[1]公式予選（TT）-結果表・グリッド用（貼付）'!$A:$A,0),MATCH("team",'[1]公式予選（TT）-結果表・グリッド用（貼付）'!$1:$1,0)),""))</f>
        <v/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2.75" x14ac:dyDescent="0.15">
      <c r="A54" s="2"/>
      <c r="B54" s="5" t="str">
        <f>IF(MAX('[1]公式予選（TT）-結果表・グリッド用（貼付）'!A:A)&gt;G50,G50+1,"")</f>
        <v/>
      </c>
      <c r="C54" s="30" t="str">
        <f>IFERROR(INDEX('[1]公式予選（TT）-結果表・グリッド用（貼付）'!$A:$Z,MATCH($B54,'[1]公式予選（TT）-結果表・グリッド用（貼付）'!$A:$A,0),MATCH("No.",'[1]公式予選（TT）-結果表・グリッド用（貼付）'!$1:$1,0)),"")</f>
        <v/>
      </c>
      <c r="D54" s="27" t="str">
        <f>IFERROR(INDEX('[1]公式予選（TT）-結果表・グリッド用（貼付）'!$A:$Z,MATCH($B54,'[1]公式予選（TT）-結果表・グリッド用（貼付）'!$A:$A,0),MATCH("名前",'[1]公式予選（TT）-結果表・グリッド用（貼付）'!$1:$1,0)),"")</f>
        <v/>
      </c>
      <c r="E54" s="27"/>
      <c r="F54" s="29" t="str">
        <f>IF(IFERROR(INDEX('[1]公式予選（TT）-結果表・グリッド用（貼付）'!$A:$Z,MATCH($B54,'[1]公式予選（TT）-結果表・グリッド用（貼付）'!$A:$A,0),MATCH("BestLap",'[1]公式予選（TT）-結果表・グリッド用（貼付）'!$1:$1,0)),"")=0,"",IFERROR(INDEX('[1]公式予選（TT）-結果表・グリッド用（貼付）'!$A:$Z,MATCH($B54,'[1]公式予選（TT）-結果表・グリッド用（貼付）'!$A:$A,0),MATCH("BestLap",'[1]公式予選（TT）-結果表・グリッド用（貼付）'!$1:$1,0)),""))</f>
        <v/>
      </c>
      <c r="G54" s="5" t="str">
        <f>IF(MAX('[1]公式予選（TT）-結果表・グリッド用（貼付）'!$A:$A)&gt;B54,B54+1,"")</f>
        <v/>
      </c>
      <c r="H54" s="30" t="e">
        <f>INDEX('[1]公式予選（TT）-結果表・グリッド用（貼付）'!$A:$Z,MATCH($G54,'[1]公式予選（TT）-結果表・グリッド用（貼付）'!$A:$A,0),MATCH("No.",'[1]公式予選（TT）-結果表・グリッド用（貼付）'!$1:$1,0))</f>
        <v>#N/A</v>
      </c>
      <c r="I54" s="27" t="str">
        <f>IFERROR(INDEX('[1]公式予選（TT）-結果表・グリッド用（貼付）'!$A:$Z,MATCH($G54,'[1]公式予選（TT）-結果表・グリッド用（貼付）'!$A:$A,0),MATCH("名前",'[1]公式予選（TT）-結果表・グリッド用（貼付）'!$1:$1,0)),"")</f>
        <v/>
      </c>
      <c r="J54" s="27"/>
      <c r="K54" s="29" t="str">
        <f>IF(IFERROR(INDEX('[1]公式予選（TT）-結果表・グリッド用（貼付）'!$A:$Z,MATCH($G54,'[1]公式予選（TT）-結果表・グリッド用（貼付）'!$A:$A,0),MATCH("BestLap",'[1]公式予選（TT）-結果表・グリッド用（貼付）'!$1:$1,0)),"")=0,"",IFERROR(INDEX('[1]公式予選（TT）-結果表・グリッド用（貼付）'!$A:$Z,MATCH($G54,'[1]公式予選（TT）-結果表・グリッド用（貼付）'!$A:$A,0),MATCH("BestLap",'[1]公式予選（TT）-結果表・グリッド用（貼付）'!$1:$1,0)),""))</f>
        <v/>
      </c>
      <c r="L54" s="39"/>
      <c r="M54" s="2"/>
    </row>
    <row r="55" spans="1:13" ht="6" customHeight="1" x14ac:dyDescent="0.15">
      <c r="A55" s="2"/>
      <c r="B55" s="19"/>
      <c r="C55" s="32" t="str">
        <f>IF(IFERROR(INDEX('[1]公式予選（TT）-結果表・グリッド用（貼付）'!$A:$Z,MATCH($B54,'[1]公式予選（TT）-結果表・グリッド用（貼付）'!$A:$A,0),MATCH("Make",'[1]公式予選（TT）-結果表・グリッド用（貼付）'!$1:$1,0)),"")=0,"",IFERROR(INDEX('[1]公式予選（TT）-結果表・グリッド用（貼付）'!$A:$Z,MATCH($B54,'[1]公式予選（TT）-結果表・グリッド用（貼付）'!$A:$A,0),MATCH("Make",'[1]公式予選（TT）-結果表・グリッド用（貼付）'!$1:$1,0)),""))</f>
        <v/>
      </c>
      <c r="D55" s="33"/>
      <c r="E55" s="35"/>
      <c r="F55" s="32" t="str">
        <f>IF(IFERROR(INDEX('[1]公式予選（TT）-結果表・グリッド用（貼付）'!$A:$Z,MATCH($B54,'[1]公式予選（TT）-結果表・グリッド用（貼付）'!$A:$A,0),MATCH("Model/Engine",'[1]公式予選（TT）-結果表・グリッド用（貼付）'!$1:$1,0)),"")=0,"",IFERROR(INDEX('[1]公式予選（TT）-結果表・グリッド用（貼付）'!$A:$Z,MATCH($B54,'[1]公式予選（TT）-結果表・グリッド用（貼付）'!$A:$A,0),MATCH("Model/Engine",'[1]公式予選（TT）-結果表・グリッド用（貼付）'!$1:$1,0)),""))</f>
        <v/>
      </c>
      <c r="G55" s="19"/>
      <c r="H55" s="32" t="str">
        <f>IF(IFERROR(INDEX('[1]公式予選（TT）-結果表・グリッド用（貼付）'!$A:$Z,MATCH($G54,'[1]公式予選（TT）-結果表・グリッド用（貼付）'!$A:$A,0),MATCH("Make",'[1]公式予選（TT）-結果表・グリッド用（貼付）'!$1:$1,0)),"")=0,"",IFERROR(INDEX('[1]公式予選（TT）-結果表・グリッド用（貼付）'!$A:$Z,MATCH($G54,'[1]公式予選（TT）-結果表・グリッド用（貼付）'!$A:$A,0),MATCH("Make",'[1]公式予選（TT）-結果表・グリッド用（貼付）'!$1:$1,0)),""))</f>
        <v/>
      </c>
      <c r="I55" s="33"/>
      <c r="J55" s="35"/>
      <c r="K55" s="32" t="str">
        <f>IF(IFERROR(INDEX('[1]公式予選（TT）-結果表・グリッド用（貼付）'!$A:$Z,MATCH($G54,'[1]公式予選（TT）-結果表・グリッド用（貼付）'!$A:$A,0),MATCH("Model/Engine",'[1]公式予選（TT）-結果表・グリッド用（貼付）'!$1:$1,0)),"")=0,"",IFERROR(INDEX('[1]公式予選（TT）-結果表・グリッド用（貼付）'!$A:$Z,MATCH($G54,'[1]公式予選（TT）-結果表・グリッド用（貼付）'!$A:$A,0),MATCH("Model/Engine",'[1]公式予選（TT）-結果表・グリッド用（貼付）'!$1:$1,0)),""))</f>
        <v/>
      </c>
      <c r="L55" s="45"/>
      <c r="M55" s="2"/>
    </row>
    <row r="56" spans="1:13" ht="9" customHeight="1" x14ac:dyDescent="0.15">
      <c r="A56" s="2"/>
      <c r="B56" s="19"/>
      <c r="C56" s="40" t="str">
        <f>IF(IFERROR(INDEX('[1]公式予選（TT）-結果表・グリッド用（貼付）'!$A:$Z,MATCH($B54,'[1]公式予選（TT）-結果表・グリッド用（貼付）'!$A:$A,0),MATCH("team",'[1]公式予選（TT）-結果表・グリッド用（貼付）'!$1:$1,0)),"")=0,"",IFERROR(INDEX('[1]公式予選（TT）-結果表・グリッド用（貼付）'!$A:$Z,MATCH($B54,'[1]公式予選（TT）-結果表・グリッド用（貼付）'!$A:$A,0),MATCH("team",'[1]公式予選（TT）-結果表・グリッド用（貼付）'!$1:$1,0)),""))</f>
        <v/>
      </c>
      <c r="D56" s="41"/>
      <c r="E56" s="40"/>
      <c r="F56" s="39"/>
      <c r="G56" s="19"/>
      <c r="H56" s="40" t="str">
        <f>IF(IFERROR(INDEX('[1]公式予選（TT）-結果表・グリッド用（貼付）'!$A:$Z,MATCH($G54,'[1]公式予選（TT）-結果表・グリッド用（貼付）'!$A:$A,0),MATCH("team",'[1]公式予選（TT）-結果表・グリッド用（貼付）'!$1:$1,0)),"")=0,"",IFERROR(INDEX('[1]公式予選（TT）-結果表・グリッド用（貼付）'!$A:$Z,MATCH($G54,'[1]公式予選（TT）-結果表・グリッド用（貼付）'!$A:$A,0),MATCH("team",'[1]公式予選（TT）-結果表・グリッド用（貼付）'!$1:$1,0)),""))</f>
        <v/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2.75" x14ac:dyDescent="0.15">
      <c r="A58" s="2"/>
      <c r="B58" s="5" t="str">
        <f>IF(MAX('[1]公式予選（TT）-結果表・グリッド用（貼付）'!A:A)&gt;G54,G54+1,"")</f>
        <v/>
      </c>
      <c r="C58" s="30" t="str">
        <f>IFERROR(INDEX('[1]公式予選（TT）-結果表・グリッド用（貼付）'!$A:$Z,MATCH($B58,'[1]公式予選（TT）-結果表・グリッド用（貼付）'!$A:$A,0),MATCH("No.",'[1]公式予選（TT）-結果表・グリッド用（貼付）'!$1:$1,0)),"")</f>
        <v/>
      </c>
      <c r="D58" s="27" t="str">
        <f>IFERROR(INDEX('[1]公式予選（TT）-結果表・グリッド用（貼付）'!$A:$Z,MATCH($B58,'[1]公式予選（TT）-結果表・グリッド用（貼付）'!$A:$A,0),MATCH("名前",'[1]公式予選（TT）-結果表・グリッド用（貼付）'!$1:$1,0)),"")</f>
        <v/>
      </c>
      <c r="E58" s="27"/>
      <c r="F58" s="29" t="str">
        <f>IF(IFERROR(INDEX('[1]公式予選（TT）-結果表・グリッド用（貼付）'!$A:$Z,MATCH($B58,'[1]公式予選（TT）-結果表・グリッド用（貼付）'!$A:$A,0),MATCH("BestLap",'[1]公式予選（TT）-結果表・グリッド用（貼付）'!$1:$1,0)),"")=0,"",IFERROR(INDEX('[1]公式予選（TT）-結果表・グリッド用（貼付）'!$A:$Z,MATCH($B58,'[1]公式予選（TT）-結果表・グリッド用（貼付）'!$A:$A,0),MATCH("BestLap",'[1]公式予選（TT）-結果表・グリッド用（貼付）'!$1:$1,0)),""))</f>
        <v/>
      </c>
      <c r="G58" s="5" t="str">
        <f>IF(MAX('[1]公式予選（TT）-結果表・グリッド用（貼付）'!$A:$A)&gt;B58,B58+1,"")</f>
        <v/>
      </c>
      <c r="H58" s="30" t="e">
        <f>INDEX('[1]公式予選（TT）-結果表・グリッド用（貼付）'!$A:$Z,MATCH($G58,'[1]公式予選（TT）-結果表・グリッド用（貼付）'!$A:$A,0),MATCH("No.",'[1]公式予選（TT）-結果表・グリッド用（貼付）'!$1:$1,0))</f>
        <v>#N/A</v>
      </c>
      <c r="I58" s="27" t="str">
        <f>IFERROR(INDEX('[1]公式予選（TT）-結果表・グリッド用（貼付）'!$A:$Z,MATCH($G58,'[1]公式予選（TT）-結果表・グリッド用（貼付）'!$A:$A,0),MATCH("名前",'[1]公式予選（TT）-結果表・グリッド用（貼付）'!$1:$1,0)),"")</f>
        <v/>
      </c>
      <c r="J58" s="27"/>
      <c r="K58" s="29" t="str">
        <f>IF(IFERROR(INDEX('[1]公式予選（TT）-結果表・グリッド用（貼付）'!$A:$Z,MATCH($G58,'[1]公式予選（TT）-結果表・グリッド用（貼付）'!$A:$A,0),MATCH("BestLap",'[1]公式予選（TT）-結果表・グリッド用（貼付）'!$1:$1,0)),"")=0,"",IFERROR(INDEX('[1]公式予選（TT）-結果表・グリッド用（貼付）'!$A:$Z,MATCH($G58,'[1]公式予選（TT）-結果表・グリッド用（貼付）'!$A:$A,0),MATCH("BestLap",'[1]公式予選（TT）-結果表・グリッド用（貼付）'!$1:$1,0)),""))</f>
        <v/>
      </c>
      <c r="L58" s="39"/>
      <c r="M58" s="2"/>
    </row>
    <row r="59" spans="1:13" ht="6" customHeight="1" x14ac:dyDescent="0.15">
      <c r="A59" s="2"/>
      <c r="B59" s="19"/>
      <c r="C59" s="32" t="str">
        <f>IF(IFERROR(INDEX('[1]公式予選（TT）-結果表・グリッド用（貼付）'!$A:$Z,MATCH($B58,'[1]公式予選（TT）-結果表・グリッド用（貼付）'!$A:$A,0),MATCH("Make",'[1]公式予選（TT）-結果表・グリッド用（貼付）'!$1:$1,0)),"")=0,"",IFERROR(INDEX('[1]公式予選（TT）-結果表・グリッド用（貼付）'!$A:$Z,MATCH($B58,'[1]公式予選（TT）-結果表・グリッド用（貼付）'!$A:$A,0),MATCH("Make",'[1]公式予選（TT）-結果表・グリッド用（貼付）'!$1:$1,0)),""))</f>
        <v/>
      </c>
      <c r="D59" s="33"/>
      <c r="E59" s="35"/>
      <c r="F59" s="32" t="str">
        <f>IF(IFERROR(INDEX('[1]公式予選（TT）-結果表・グリッド用（貼付）'!$A:$Z,MATCH($B58,'[1]公式予選（TT）-結果表・グリッド用（貼付）'!$A:$A,0),MATCH("Model/Engine",'[1]公式予選（TT）-結果表・グリッド用（貼付）'!$1:$1,0)),"")=0,"",IFERROR(INDEX('[1]公式予選（TT）-結果表・グリッド用（貼付）'!$A:$Z,MATCH($B58,'[1]公式予選（TT）-結果表・グリッド用（貼付）'!$A:$A,0),MATCH("Model/Engine",'[1]公式予選（TT）-結果表・グリッド用（貼付）'!$1:$1,0)),""))</f>
        <v/>
      </c>
      <c r="G59" s="19"/>
      <c r="H59" s="32" t="str">
        <f>IF(IFERROR(INDEX('[1]公式予選（TT）-結果表・グリッド用（貼付）'!$A:$Z,MATCH($G58,'[1]公式予選（TT）-結果表・グリッド用（貼付）'!$A:$A,0),MATCH("Make",'[1]公式予選（TT）-結果表・グリッド用（貼付）'!$1:$1,0)),"")=0,"",IFERROR(INDEX('[1]公式予選（TT）-結果表・グリッド用（貼付）'!$A:$Z,MATCH($G58,'[1]公式予選（TT）-結果表・グリッド用（貼付）'!$A:$A,0),MATCH("Make",'[1]公式予選（TT）-結果表・グリッド用（貼付）'!$1:$1,0)),""))</f>
        <v/>
      </c>
      <c r="I59" s="33"/>
      <c r="J59" s="35"/>
      <c r="K59" s="32" t="str">
        <f>IF(IFERROR(INDEX('[1]公式予選（TT）-結果表・グリッド用（貼付）'!$A:$Z,MATCH($G58,'[1]公式予選（TT）-結果表・グリッド用（貼付）'!$A:$A,0),MATCH("Model/Engine",'[1]公式予選（TT）-結果表・グリッド用（貼付）'!$1:$1,0)),"")=0,"",IFERROR(INDEX('[1]公式予選（TT）-結果表・グリッド用（貼付）'!$A:$Z,MATCH($G58,'[1]公式予選（TT）-結果表・グリッド用（貼付）'!$A:$A,0),MATCH("Model/Engine",'[1]公式予選（TT）-結果表・グリッド用（貼付）'!$1:$1,0)),""))</f>
        <v/>
      </c>
      <c r="L59" s="45"/>
      <c r="M59" s="2"/>
    </row>
    <row r="60" spans="1:13" ht="9" customHeight="1" x14ac:dyDescent="0.15">
      <c r="A60" s="2"/>
      <c r="B60" s="19"/>
      <c r="C60" s="40" t="str">
        <f>IF(IFERROR(INDEX('[1]公式予選（TT）-結果表・グリッド用（貼付）'!$A:$Z,MATCH($B58,'[1]公式予選（TT）-結果表・グリッド用（貼付）'!$A:$A,0),MATCH("team",'[1]公式予選（TT）-結果表・グリッド用（貼付）'!$1:$1,0)),"")=0,"",IFERROR(INDEX('[1]公式予選（TT）-結果表・グリッド用（貼付）'!$A:$Z,MATCH($B58,'[1]公式予選（TT）-結果表・グリッド用（貼付）'!$A:$A,0),MATCH("team",'[1]公式予選（TT）-結果表・グリッド用（貼付）'!$1:$1,0)),""))</f>
        <v/>
      </c>
      <c r="D60" s="41"/>
      <c r="E60" s="40"/>
      <c r="F60" s="39"/>
      <c r="G60" s="19"/>
      <c r="H60" s="40" t="str">
        <f>IF(IFERROR(INDEX('[1]公式予選（TT）-結果表・グリッド用（貼付）'!$A:$Z,MATCH($G58,'[1]公式予選（TT）-結果表・グリッド用（貼付）'!$A:$A,0),MATCH("team",'[1]公式予選（TT）-結果表・グリッド用（貼付）'!$1:$1,0)),"")=0,"",IFERROR(INDEX('[1]公式予選（TT）-結果表・グリッド用（貼付）'!$A:$Z,MATCH($G58,'[1]公式予選（TT）-結果表・グリッド用（貼付）'!$A:$A,0),MATCH("team",'[1]公式予選（TT）-結果表・グリッド用（貼付）'!$1:$1,0)),""))</f>
        <v/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2.75" x14ac:dyDescent="0.15">
      <c r="A62" s="2"/>
      <c r="B62" s="5" t="str">
        <f>IF(MAX('[1]公式予選（TT）-結果表・グリッド用（貼付）'!A:A)&gt;G58,G58+1,"")</f>
        <v/>
      </c>
      <c r="C62" s="30" t="str">
        <f>IFERROR(INDEX('[1]公式予選（TT）-結果表・グリッド用（貼付）'!$A:$Z,MATCH($B62,'[1]公式予選（TT）-結果表・グリッド用（貼付）'!$A:$A,0),MATCH("No.",'[1]公式予選（TT）-結果表・グリッド用（貼付）'!$1:$1,0)),"")</f>
        <v/>
      </c>
      <c r="D62" s="27" t="str">
        <f>IFERROR(INDEX('[1]公式予選（TT）-結果表・グリッド用（貼付）'!$A:$Z,MATCH($B62,'[1]公式予選（TT）-結果表・グリッド用（貼付）'!$A:$A,0),MATCH("名前",'[1]公式予選（TT）-結果表・グリッド用（貼付）'!$1:$1,0)),"")</f>
        <v/>
      </c>
      <c r="E62" s="27"/>
      <c r="F62" s="29" t="str">
        <f>IF(IFERROR(INDEX('[1]公式予選（TT）-結果表・グリッド用（貼付）'!$A:$Z,MATCH($B62,'[1]公式予選（TT）-結果表・グリッド用（貼付）'!$A:$A,0),MATCH("BestLap",'[1]公式予選（TT）-結果表・グリッド用（貼付）'!$1:$1,0)),"")=0,"",IFERROR(INDEX('[1]公式予選（TT）-結果表・グリッド用（貼付）'!$A:$Z,MATCH($B62,'[1]公式予選（TT）-結果表・グリッド用（貼付）'!$A:$A,0),MATCH("BestLap",'[1]公式予選（TT）-結果表・グリッド用（貼付）'!$1:$1,0)),""))</f>
        <v/>
      </c>
      <c r="G62" s="5" t="str">
        <f>IF(MAX('[1]公式予選（TT）-結果表・グリッド用（貼付）'!$A:$A)&gt;B62,B62+1,"")</f>
        <v/>
      </c>
      <c r="H62" s="30" t="e">
        <f>INDEX('[1]公式予選（TT）-結果表・グリッド用（貼付）'!$A:$Z,MATCH($G62,'[1]公式予選（TT）-結果表・グリッド用（貼付）'!$A:$A,0),MATCH("No.",'[1]公式予選（TT）-結果表・グリッド用（貼付）'!$1:$1,0))</f>
        <v>#N/A</v>
      </c>
      <c r="I62" s="27" t="str">
        <f>IFERROR(INDEX('[1]公式予選（TT）-結果表・グリッド用（貼付）'!$A:$Z,MATCH($G62,'[1]公式予選（TT）-結果表・グリッド用（貼付）'!$A:$A,0),MATCH("名前",'[1]公式予選（TT）-結果表・グリッド用（貼付）'!$1:$1,0)),"")</f>
        <v/>
      </c>
      <c r="J62" s="27"/>
      <c r="K62" s="29" t="str">
        <f>IF(IFERROR(INDEX('[1]公式予選（TT）-結果表・グリッド用（貼付）'!$A:$Z,MATCH($G62,'[1]公式予選（TT）-結果表・グリッド用（貼付）'!$A:$A,0),MATCH("BestLap",'[1]公式予選（TT）-結果表・グリッド用（貼付）'!$1:$1,0)),"")=0,"",IFERROR(INDEX('[1]公式予選（TT）-結果表・グリッド用（貼付）'!$A:$Z,MATCH($G62,'[1]公式予選（TT）-結果表・グリッド用（貼付）'!$A:$A,0),MATCH("BestLap",'[1]公式予選（TT）-結果表・グリッド用（貼付）'!$1:$1,0)),""))</f>
        <v/>
      </c>
      <c r="L62" s="39"/>
      <c r="M62" s="2"/>
    </row>
    <row r="63" spans="1:13" ht="6" customHeight="1" x14ac:dyDescent="0.15">
      <c r="A63" s="2"/>
      <c r="B63" s="19"/>
      <c r="C63" s="32" t="str">
        <f>IF(IFERROR(INDEX('[1]公式予選（TT）-結果表・グリッド用（貼付）'!$A:$Z,MATCH($B62,'[1]公式予選（TT）-結果表・グリッド用（貼付）'!$A:$A,0),MATCH("Make",'[1]公式予選（TT）-結果表・グリッド用（貼付）'!$1:$1,0)),"")=0,"",IFERROR(INDEX('[1]公式予選（TT）-結果表・グリッド用（貼付）'!$A:$Z,MATCH($B62,'[1]公式予選（TT）-結果表・グリッド用（貼付）'!$A:$A,0),MATCH("Make",'[1]公式予選（TT）-結果表・グリッド用（貼付）'!$1:$1,0)),""))</f>
        <v/>
      </c>
      <c r="D63" s="33"/>
      <c r="E63" s="35"/>
      <c r="F63" s="32" t="str">
        <f>IF(IFERROR(INDEX('[1]公式予選（TT）-結果表・グリッド用（貼付）'!$A:$Z,MATCH($B62,'[1]公式予選（TT）-結果表・グリッド用（貼付）'!$A:$A,0),MATCH("Model/Engine",'[1]公式予選（TT）-結果表・グリッド用（貼付）'!$1:$1,0)),"")=0,"",IFERROR(INDEX('[1]公式予選（TT）-結果表・グリッド用（貼付）'!$A:$Z,MATCH($B62,'[1]公式予選（TT）-結果表・グリッド用（貼付）'!$A:$A,0),MATCH("Model/Engine",'[1]公式予選（TT）-結果表・グリッド用（貼付）'!$1:$1,0)),""))</f>
        <v/>
      </c>
      <c r="G63" s="19"/>
      <c r="H63" s="32" t="str">
        <f>IF(IFERROR(INDEX('[1]公式予選（TT）-結果表・グリッド用（貼付）'!$A:$Z,MATCH($G62,'[1]公式予選（TT）-結果表・グリッド用（貼付）'!$A:$A,0),MATCH("Make",'[1]公式予選（TT）-結果表・グリッド用（貼付）'!$1:$1,0)),"")=0,"",IFERROR(INDEX('[1]公式予選（TT）-結果表・グリッド用（貼付）'!$A:$Z,MATCH($G62,'[1]公式予選（TT）-結果表・グリッド用（貼付）'!$A:$A,0),MATCH("Make",'[1]公式予選（TT）-結果表・グリッド用（貼付）'!$1:$1,0)),""))</f>
        <v/>
      </c>
      <c r="I63" s="33"/>
      <c r="J63" s="35"/>
      <c r="K63" s="32" t="str">
        <f>IF(IFERROR(INDEX('[1]公式予選（TT）-結果表・グリッド用（貼付）'!$A:$Z,MATCH($G62,'[1]公式予選（TT）-結果表・グリッド用（貼付）'!$A:$A,0),MATCH("Model/Engine",'[1]公式予選（TT）-結果表・グリッド用（貼付）'!$1:$1,0)),"")=0,"",IFERROR(INDEX('[1]公式予選（TT）-結果表・グリッド用（貼付）'!$A:$Z,MATCH($G62,'[1]公式予選（TT）-結果表・グリッド用（貼付）'!$A:$A,0),MATCH("Model/Engine",'[1]公式予選（TT）-結果表・グリッド用（貼付）'!$1:$1,0)),""))</f>
        <v/>
      </c>
      <c r="L63" s="45"/>
      <c r="M63" s="2"/>
    </row>
    <row r="64" spans="1:13" ht="9" customHeight="1" x14ac:dyDescent="0.15">
      <c r="A64" s="2"/>
      <c r="B64" s="19"/>
      <c r="C64" s="40" t="str">
        <f>IF(IFERROR(INDEX('[1]公式予選（TT）-結果表・グリッド用（貼付）'!$A:$Z,MATCH($B62,'[1]公式予選（TT）-結果表・グリッド用（貼付）'!$A:$A,0),MATCH("team",'[1]公式予選（TT）-結果表・グリッド用（貼付）'!$1:$1,0)),"")=0,"",IFERROR(INDEX('[1]公式予選（TT）-結果表・グリッド用（貼付）'!$A:$Z,MATCH($B62,'[1]公式予選（TT）-結果表・グリッド用（貼付）'!$A:$A,0),MATCH("team",'[1]公式予選（TT）-結果表・グリッド用（貼付）'!$1:$1,0)),""))</f>
        <v/>
      </c>
      <c r="D64" s="41"/>
      <c r="E64" s="40"/>
      <c r="F64" s="39"/>
      <c r="G64" s="19"/>
      <c r="H64" s="40" t="str">
        <f>IF(IFERROR(INDEX('[1]公式予選（TT）-結果表・グリッド用（貼付）'!$A:$Z,MATCH($G62,'[1]公式予選（TT）-結果表・グリッド用（貼付）'!$A:$A,0),MATCH("team",'[1]公式予選（TT）-結果表・グリッド用（貼付）'!$1:$1,0)),"")=0,"",IFERROR(INDEX('[1]公式予選（TT）-結果表・グリッド用（貼付）'!$A:$Z,MATCH($G62,'[1]公式予選（TT）-結果表・グリッド用（貼付）'!$A:$A,0),MATCH("team",'[1]公式予選（TT）-結果表・グリッド用（貼付）'!$1:$1,0)),""))</f>
        <v/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2.75" x14ac:dyDescent="0.15">
      <c r="A66" s="2"/>
      <c r="B66" s="5" t="str">
        <f>IF(MAX('[1]公式予選（TT）-結果表・グリッド用（貼付）'!A:A)&gt;G62,G62+1,"")</f>
        <v/>
      </c>
      <c r="C66" s="30" t="str">
        <f>IFERROR(INDEX('[1]公式予選（TT）-結果表・グリッド用（貼付）'!$A:$Z,MATCH($B66,'[1]公式予選（TT）-結果表・グリッド用（貼付）'!$A:$A,0),MATCH("No.",'[1]公式予選（TT）-結果表・グリッド用（貼付）'!$1:$1,0)),"")</f>
        <v/>
      </c>
      <c r="D66" s="27" t="str">
        <f>IFERROR(INDEX('[1]公式予選（TT）-結果表・グリッド用（貼付）'!$A:$Z,MATCH($B66,'[1]公式予選（TT）-結果表・グリッド用（貼付）'!$A:$A,0),MATCH("名前",'[1]公式予選（TT）-結果表・グリッド用（貼付）'!$1:$1,0)),"")</f>
        <v/>
      </c>
      <c r="E66" s="27"/>
      <c r="F66" s="29" t="str">
        <f>IF(IFERROR(INDEX('[1]公式予選（TT）-結果表・グリッド用（貼付）'!$A:$Z,MATCH($B66,'[1]公式予選（TT）-結果表・グリッド用（貼付）'!$A:$A,0),MATCH("BestLap",'[1]公式予選（TT）-結果表・グリッド用（貼付）'!$1:$1,0)),"")=0,"",IFERROR(INDEX('[1]公式予選（TT）-結果表・グリッド用（貼付）'!$A:$Z,MATCH($B66,'[1]公式予選（TT）-結果表・グリッド用（貼付）'!$A:$A,0),MATCH("BestLap",'[1]公式予選（TT）-結果表・グリッド用（貼付）'!$1:$1,0)),""))</f>
        <v/>
      </c>
      <c r="G66" s="5" t="str">
        <f>IF(MAX('[1]公式予選（TT）-結果表・グリッド用（貼付）'!$A:$A)&gt;B66,B66+1,"")</f>
        <v/>
      </c>
      <c r="H66" s="30" t="e">
        <f>INDEX('[1]公式予選（TT）-結果表・グリッド用（貼付）'!$A:$Z,MATCH($G66,'[1]公式予選（TT）-結果表・グリッド用（貼付）'!$A:$A,0),MATCH("No.",'[1]公式予選（TT）-結果表・グリッド用（貼付）'!$1:$1,0))</f>
        <v>#N/A</v>
      </c>
      <c r="I66" s="27" t="str">
        <f>IFERROR(INDEX('[1]公式予選（TT）-結果表・グリッド用（貼付）'!$A:$Z,MATCH($G66,'[1]公式予選（TT）-結果表・グリッド用（貼付）'!$A:$A,0),MATCH("名前",'[1]公式予選（TT）-結果表・グリッド用（貼付）'!$1:$1,0)),"")</f>
        <v/>
      </c>
      <c r="J66" s="27"/>
      <c r="K66" s="29" t="str">
        <f>IF(IFERROR(INDEX('[1]公式予選（TT）-結果表・グリッド用（貼付）'!$A:$Z,MATCH($G66,'[1]公式予選（TT）-結果表・グリッド用（貼付）'!$A:$A,0),MATCH("BestLap",'[1]公式予選（TT）-結果表・グリッド用（貼付）'!$1:$1,0)),"")=0,"",IFERROR(INDEX('[1]公式予選（TT）-結果表・グリッド用（貼付）'!$A:$Z,MATCH($G66,'[1]公式予選（TT）-結果表・グリッド用（貼付）'!$A:$A,0),MATCH("BestLap",'[1]公式予選（TT）-結果表・グリッド用（貼付）'!$1:$1,0)),""))</f>
        <v/>
      </c>
      <c r="L66" s="39"/>
      <c r="M66" s="2"/>
    </row>
    <row r="67" spans="1:13" ht="6" customHeight="1" x14ac:dyDescent="0.15">
      <c r="A67" s="2"/>
      <c r="B67" s="19"/>
      <c r="C67" s="32" t="str">
        <f>IF(IFERROR(INDEX('[1]公式予選（TT）-結果表・グリッド用（貼付）'!$A:$Z,MATCH($B66,'[1]公式予選（TT）-結果表・グリッド用（貼付）'!$A:$A,0),MATCH("Make",'[1]公式予選（TT）-結果表・グリッド用（貼付）'!$1:$1,0)),"")=0,"",IFERROR(INDEX('[1]公式予選（TT）-結果表・グリッド用（貼付）'!$A:$Z,MATCH($B66,'[1]公式予選（TT）-結果表・グリッド用（貼付）'!$A:$A,0),MATCH("Make",'[1]公式予選（TT）-結果表・グリッド用（貼付）'!$1:$1,0)),""))</f>
        <v/>
      </c>
      <c r="D67" s="33"/>
      <c r="E67" s="35"/>
      <c r="F67" s="32" t="str">
        <f>IF(IFERROR(INDEX('[1]公式予選（TT）-結果表・グリッド用（貼付）'!$A:$Z,MATCH($B66,'[1]公式予選（TT）-結果表・グリッド用（貼付）'!$A:$A,0),MATCH("Model/Engine",'[1]公式予選（TT）-結果表・グリッド用（貼付）'!$1:$1,0)),"")=0,"",IFERROR(INDEX('[1]公式予選（TT）-結果表・グリッド用（貼付）'!$A:$Z,MATCH($B66,'[1]公式予選（TT）-結果表・グリッド用（貼付）'!$A:$A,0),MATCH("Model/Engine",'[1]公式予選（TT）-結果表・グリッド用（貼付）'!$1:$1,0)),""))</f>
        <v/>
      </c>
      <c r="G67" s="19"/>
      <c r="H67" s="32" t="str">
        <f>IF(IFERROR(INDEX('[1]公式予選（TT）-結果表・グリッド用（貼付）'!$A:$Z,MATCH($G66,'[1]公式予選（TT）-結果表・グリッド用（貼付）'!$A:$A,0),MATCH("Make",'[1]公式予選（TT）-結果表・グリッド用（貼付）'!$1:$1,0)),"")=0,"",IFERROR(INDEX('[1]公式予選（TT）-結果表・グリッド用（貼付）'!$A:$Z,MATCH($G66,'[1]公式予選（TT）-結果表・グリッド用（貼付）'!$A:$A,0),MATCH("Make",'[1]公式予選（TT）-結果表・グリッド用（貼付）'!$1:$1,0)),""))</f>
        <v/>
      </c>
      <c r="I67" s="33"/>
      <c r="J67" s="35"/>
      <c r="K67" s="32" t="str">
        <f>IF(IFERROR(INDEX('[1]公式予選（TT）-結果表・グリッド用（貼付）'!$A:$Z,MATCH($G66,'[1]公式予選（TT）-結果表・グリッド用（貼付）'!$A:$A,0),MATCH("Model/Engine",'[1]公式予選（TT）-結果表・グリッド用（貼付）'!$1:$1,0)),"")=0,"",IFERROR(INDEX('[1]公式予選（TT）-結果表・グリッド用（貼付）'!$A:$Z,MATCH($G66,'[1]公式予選（TT）-結果表・グリッド用（貼付）'!$A:$A,0),MATCH("Model/Engine",'[1]公式予選（TT）-結果表・グリッド用（貼付）'!$1:$1,0)),""))</f>
        <v/>
      </c>
      <c r="L67" s="45"/>
      <c r="M67" s="2"/>
    </row>
    <row r="68" spans="1:13" ht="9" customHeight="1" x14ac:dyDescent="0.15">
      <c r="A68" s="2"/>
      <c r="B68" s="19"/>
      <c r="C68" s="40" t="str">
        <f>IF(IFERROR(INDEX('[1]公式予選（TT）-結果表・グリッド用（貼付）'!$A:$Z,MATCH($B66,'[1]公式予選（TT）-結果表・グリッド用（貼付）'!$A:$A,0),MATCH("team",'[1]公式予選（TT）-結果表・グリッド用（貼付）'!$1:$1,0)),"")=0,"",IFERROR(INDEX('[1]公式予選（TT）-結果表・グリッド用（貼付）'!$A:$Z,MATCH($B66,'[1]公式予選（TT）-結果表・グリッド用（貼付）'!$A:$A,0),MATCH("team",'[1]公式予選（TT）-結果表・グリッド用（貼付）'!$1:$1,0)),""))</f>
        <v/>
      </c>
      <c r="D68" s="41"/>
      <c r="E68" s="40"/>
      <c r="F68" s="39"/>
      <c r="G68" s="19"/>
      <c r="H68" s="40" t="str">
        <f>IF(IFERROR(INDEX('[1]公式予選（TT）-結果表・グリッド用（貼付）'!$A:$Z,MATCH($G66,'[1]公式予選（TT）-結果表・グリッド用（貼付）'!$A:$A,0),MATCH("team",'[1]公式予選（TT）-結果表・グリッド用（貼付）'!$1:$1,0)),"")=0,"",IFERROR(INDEX('[1]公式予選（TT）-結果表・グリッド用（貼付）'!$A:$Z,MATCH($G66,'[1]公式予選（TT）-結果表・グリッド用（貼付）'!$A:$A,0),MATCH("team",'[1]公式予選（TT）-結果表・グリッド用（貼付）'!$1:$1,0)),""))</f>
        <v/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2.75" x14ac:dyDescent="0.15">
      <c r="A70" s="2"/>
      <c r="B70" s="5" t="str">
        <f>IF(MAX('[1]公式予選（TT）-結果表・グリッド用（貼付）'!A:A)&gt;G66,G66+1,"")</f>
        <v/>
      </c>
      <c r="C70" s="30" t="str">
        <f>IFERROR(INDEX('[1]公式予選（TT）-結果表・グリッド用（貼付）'!$A:$Z,MATCH($B70,'[1]公式予選（TT）-結果表・グリッド用（貼付）'!$A:$A,0),MATCH("No.",'[1]公式予選（TT）-結果表・グリッド用（貼付）'!$1:$1,0)),"")</f>
        <v/>
      </c>
      <c r="D70" s="27" t="str">
        <f>IFERROR(INDEX('[1]公式予選（TT）-結果表・グリッド用（貼付）'!$A:$Z,MATCH($B70,'[1]公式予選（TT）-結果表・グリッド用（貼付）'!$A:$A,0),MATCH("名前",'[1]公式予選（TT）-結果表・グリッド用（貼付）'!$1:$1,0)),"")</f>
        <v/>
      </c>
      <c r="E70" s="27"/>
      <c r="F70" s="29" t="str">
        <f>IF(IFERROR(INDEX('[1]公式予選（TT）-結果表・グリッド用（貼付）'!$A:$Z,MATCH($B70,'[1]公式予選（TT）-結果表・グリッド用（貼付）'!$A:$A,0),MATCH("BestLap",'[1]公式予選（TT）-結果表・グリッド用（貼付）'!$1:$1,0)),"")=0,"",IFERROR(INDEX('[1]公式予選（TT）-結果表・グリッド用（貼付）'!$A:$Z,MATCH($B70,'[1]公式予選（TT）-結果表・グリッド用（貼付）'!$A:$A,0),MATCH("BestLap",'[1]公式予選（TT）-結果表・グリッド用（貼付）'!$1:$1,0)),""))</f>
        <v/>
      </c>
      <c r="G70" s="5" t="str">
        <f>IF(MAX('[1]公式予選（TT）-結果表・グリッド用（貼付）'!$A:$A)&gt;B70,B70+1,"")</f>
        <v/>
      </c>
      <c r="H70" s="30" t="e">
        <f>INDEX('[1]公式予選（TT）-結果表・グリッド用（貼付）'!$A:$Z,MATCH($G70,'[1]公式予選（TT）-結果表・グリッド用（貼付）'!$A:$A,0),MATCH("No.",'[1]公式予選（TT）-結果表・グリッド用（貼付）'!$1:$1,0))</f>
        <v>#N/A</v>
      </c>
      <c r="I70" s="27" t="str">
        <f>IFERROR(INDEX('[1]公式予選（TT）-結果表・グリッド用（貼付）'!$A:$Z,MATCH($G70,'[1]公式予選（TT）-結果表・グリッド用（貼付）'!$A:$A,0),MATCH("名前",'[1]公式予選（TT）-結果表・グリッド用（貼付）'!$1:$1,0)),"")</f>
        <v/>
      </c>
      <c r="J70" s="27"/>
      <c r="K70" s="29" t="str">
        <f>IF(IFERROR(INDEX('[1]公式予選（TT）-結果表・グリッド用（貼付）'!$A:$Z,MATCH($G70,'[1]公式予選（TT）-結果表・グリッド用（貼付）'!$A:$A,0),MATCH("BestLap",'[1]公式予選（TT）-結果表・グリッド用（貼付）'!$1:$1,0)),"")=0,"",IFERROR(INDEX('[1]公式予選（TT）-結果表・グリッド用（貼付）'!$A:$Z,MATCH($G70,'[1]公式予選（TT）-結果表・グリッド用（貼付）'!$A:$A,0),MATCH("BestLap",'[1]公式予選（TT）-結果表・グリッド用（貼付）'!$1:$1,0)),""))</f>
        <v/>
      </c>
      <c r="L70" s="39"/>
      <c r="M70" s="2"/>
    </row>
    <row r="71" spans="1:13" ht="6" customHeight="1" x14ac:dyDescent="0.15">
      <c r="A71" s="2"/>
      <c r="B71" s="19"/>
      <c r="C71" s="32" t="str">
        <f>IF(IFERROR(INDEX('[1]公式予選（TT）-結果表・グリッド用（貼付）'!$A:$Z,MATCH($B70,'[1]公式予選（TT）-結果表・グリッド用（貼付）'!$A:$A,0),MATCH("Make",'[1]公式予選（TT）-結果表・グリッド用（貼付）'!$1:$1,0)),"")=0,"",IFERROR(INDEX('[1]公式予選（TT）-結果表・グリッド用（貼付）'!$A:$Z,MATCH($B70,'[1]公式予選（TT）-結果表・グリッド用（貼付）'!$A:$A,0),MATCH("Make",'[1]公式予選（TT）-結果表・グリッド用（貼付）'!$1:$1,0)),""))</f>
        <v/>
      </c>
      <c r="D71" s="33"/>
      <c r="E71" s="35"/>
      <c r="F71" s="32" t="str">
        <f>IF(IFERROR(INDEX('[1]公式予選（TT）-結果表・グリッド用（貼付）'!$A:$Z,MATCH($B70,'[1]公式予選（TT）-結果表・グリッド用（貼付）'!$A:$A,0),MATCH("Model/Engine",'[1]公式予選（TT）-結果表・グリッド用（貼付）'!$1:$1,0)),"")=0,"",IFERROR(INDEX('[1]公式予選（TT）-結果表・グリッド用（貼付）'!$A:$Z,MATCH($B70,'[1]公式予選（TT）-結果表・グリッド用（貼付）'!$A:$A,0),MATCH("Model/Engine",'[1]公式予選（TT）-結果表・グリッド用（貼付）'!$1:$1,0)),""))</f>
        <v/>
      </c>
      <c r="G71" s="19"/>
      <c r="H71" s="32" t="str">
        <f>IF(IFERROR(INDEX('[1]公式予選（TT）-結果表・グリッド用（貼付）'!$A:$Z,MATCH($G70,'[1]公式予選（TT）-結果表・グリッド用（貼付）'!$A:$A,0),MATCH("Make",'[1]公式予選（TT）-結果表・グリッド用（貼付）'!$1:$1,0)),"")=0,"",IFERROR(INDEX('[1]公式予選（TT）-結果表・グリッド用（貼付）'!$A:$Z,MATCH($G70,'[1]公式予選（TT）-結果表・グリッド用（貼付）'!$A:$A,0),MATCH("Make",'[1]公式予選（TT）-結果表・グリッド用（貼付）'!$1:$1,0)),""))</f>
        <v/>
      </c>
      <c r="I71" s="33"/>
      <c r="J71" s="35"/>
      <c r="K71" s="32" t="str">
        <f>IF(IFERROR(INDEX('[1]公式予選（TT）-結果表・グリッド用（貼付）'!$A:$Z,MATCH($G70,'[1]公式予選（TT）-結果表・グリッド用（貼付）'!$A:$A,0),MATCH("Model/Engine",'[1]公式予選（TT）-結果表・グリッド用（貼付）'!$1:$1,0)),"")=0,"",IFERROR(INDEX('[1]公式予選（TT）-結果表・グリッド用（貼付）'!$A:$Z,MATCH($G70,'[1]公式予選（TT）-結果表・グリッド用（貼付）'!$A:$A,0),MATCH("Model/Engine",'[1]公式予選（TT）-結果表・グリッド用（貼付）'!$1:$1,0)),""))</f>
        <v/>
      </c>
      <c r="L71" s="45"/>
      <c r="M71" s="2"/>
    </row>
    <row r="72" spans="1:13" ht="9" customHeight="1" x14ac:dyDescent="0.15">
      <c r="A72" s="2"/>
      <c r="B72" s="19"/>
      <c r="C72" s="40" t="str">
        <f>IF(IFERROR(INDEX('[1]公式予選（TT）-結果表・グリッド用（貼付）'!$A:$Z,MATCH($B70,'[1]公式予選（TT）-結果表・グリッド用（貼付）'!$A:$A,0),MATCH("team",'[1]公式予選（TT）-結果表・グリッド用（貼付）'!$1:$1,0)),"")=0,"",IFERROR(INDEX('[1]公式予選（TT）-結果表・グリッド用（貼付）'!$A:$Z,MATCH($B70,'[1]公式予選（TT）-結果表・グリッド用（貼付）'!$A:$A,0),MATCH("team",'[1]公式予選（TT）-結果表・グリッド用（貼付）'!$1:$1,0)),""))</f>
        <v/>
      </c>
      <c r="D72" s="41"/>
      <c r="E72" s="40"/>
      <c r="F72" s="39"/>
      <c r="G72" s="19"/>
      <c r="H72" s="40" t="str">
        <f>IF(IFERROR(INDEX('[1]公式予選（TT）-結果表・グリッド用（貼付）'!$A:$Z,MATCH($G70,'[1]公式予選（TT）-結果表・グリッド用（貼付）'!$A:$A,0),MATCH("team",'[1]公式予選（TT）-結果表・グリッド用（貼付）'!$1:$1,0)),"")=0,"",IFERROR(INDEX('[1]公式予選（TT）-結果表・グリッド用（貼付）'!$A:$Z,MATCH($G70,'[1]公式予選（TT）-結果表・グリッド用（貼付）'!$A:$A,0),MATCH("team",'[1]公式予選（TT）-結果表・グリッド用（貼付）'!$1:$1,0)),""))</f>
        <v/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2.75" x14ac:dyDescent="0.15">
      <c r="A74" s="2"/>
      <c r="B74" s="5" t="str">
        <f>IF(MAX('[1]公式予選（TT）-結果表・グリッド用（貼付）'!A:A)&gt;G70,G70+1,"")</f>
        <v/>
      </c>
      <c r="C74" s="30" t="str">
        <f>IFERROR(INDEX('[1]公式予選（TT）-結果表・グリッド用（貼付）'!$A:$Z,MATCH($B74,'[1]公式予選（TT）-結果表・グリッド用（貼付）'!$A:$A,0),MATCH("No.",'[1]公式予選（TT）-結果表・グリッド用（貼付）'!$1:$1,0)),"")</f>
        <v/>
      </c>
      <c r="D74" s="27" t="str">
        <f>IFERROR(INDEX('[1]公式予選（TT）-結果表・グリッド用（貼付）'!$A:$Z,MATCH($B74,'[1]公式予選（TT）-結果表・グリッド用（貼付）'!$A:$A,0),MATCH("名前",'[1]公式予選（TT）-結果表・グリッド用（貼付）'!$1:$1,0)),"")</f>
        <v/>
      </c>
      <c r="E74" s="27"/>
      <c r="F74" s="29" t="str">
        <f>IF(IFERROR(INDEX('[1]公式予選（TT）-結果表・グリッド用（貼付）'!$A:$Z,MATCH($B74,'[1]公式予選（TT）-結果表・グリッド用（貼付）'!$A:$A,0),MATCH("BestLap",'[1]公式予選（TT）-結果表・グリッド用（貼付）'!$1:$1,0)),"")=0,"",IFERROR(INDEX('[1]公式予選（TT）-結果表・グリッド用（貼付）'!$A:$Z,MATCH($B74,'[1]公式予選（TT）-結果表・グリッド用（貼付）'!$A:$A,0),MATCH("BestLap",'[1]公式予選（TT）-結果表・グリッド用（貼付）'!$1:$1,0)),""))</f>
        <v/>
      </c>
      <c r="G74" s="5" t="str">
        <f>IF(MAX('[1]公式予選（TT）-結果表・グリッド用（貼付）'!$A:$A)&gt;B74,B74+1,"")</f>
        <v/>
      </c>
      <c r="H74" s="30" t="e">
        <f>INDEX('[1]公式予選（TT）-結果表・グリッド用（貼付）'!$A:$Z,MATCH($G74,'[1]公式予選（TT）-結果表・グリッド用（貼付）'!$A:$A,0),MATCH("No.",'[1]公式予選（TT）-結果表・グリッド用（貼付）'!$1:$1,0))</f>
        <v>#N/A</v>
      </c>
      <c r="I74" s="27" t="str">
        <f>IFERROR(INDEX('[1]公式予選（TT）-結果表・グリッド用（貼付）'!$A:$Z,MATCH($G74,'[1]公式予選（TT）-結果表・グリッド用（貼付）'!$A:$A,0),MATCH("名前",'[1]公式予選（TT）-結果表・グリッド用（貼付）'!$1:$1,0)),"")</f>
        <v/>
      </c>
      <c r="J74" s="27"/>
      <c r="K74" s="29" t="str">
        <f>IF(IFERROR(INDEX('[1]公式予選（TT）-結果表・グリッド用（貼付）'!$A:$Z,MATCH($G74,'[1]公式予選（TT）-結果表・グリッド用（貼付）'!$A:$A,0),MATCH("BestLap",'[1]公式予選（TT）-結果表・グリッド用（貼付）'!$1:$1,0)),"")=0,"",IFERROR(INDEX('[1]公式予選（TT）-結果表・グリッド用（貼付）'!$A:$Z,MATCH($G74,'[1]公式予選（TT）-結果表・グリッド用（貼付）'!$A:$A,0),MATCH("BestLap",'[1]公式予選（TT）-結果表・グリッド用（貼付）'!$1:$1,0)),""))</f>
        <v/>
      </c>
      <c r="L74" s="39"/>
      <c r="M74" s="2"/>
    </row>
    <row r="75" spans="1:13" ht="6" customHeight="1" x14ac:dyDescent="0.15">
      <c r="A75" s="2"/>
      <c r="B75" s="19"/>
      <c r="C75" s="32" t="str">
        <f>IF(IFERROR(INDEX('[1]公式予選（TT）-結果表・グリッド用（貼付）'!$A:$Z,MATCH($B74,'[1]公式予選（TT）-結果表・グリッド用（貼付）'!$A:$A,0),MATCH("Make",'[1]公式予選（TT）-結果表・グリッド用（貼付）'!$1:$1,0)),"")=0,"",IFERROR(INDEX('[1]公式予選（TT）-結果表・グリッド用（貼付）'!$A:$Z,MATCH($B74,'[1]公式予選（TT）-結果表・グリッド用（貼付）'!$A:$A,0),MATCH("Make",'[1]公式予選（TT）-結果表・グリッド用（貼付）'!$1:$1,0)),""))</f>
        <v/>
      </c>
      <c r="D75" s="33"/>
      <c r="E75" s="35"/>
      <c r="F75" s="32" t="str">
        <f>IF(IFERROR(INDEX('[1]公式予選（TT）-結果表・グリッド用（貼付）'!$A:$Z,MATCH($B74,'[1]公式予選（TT）-結果表・グリッド用（貼付）'!$A:$A,0),MATCH("Model/Engine",'[1]公式予選（TT）-結果表・グリッド用（貼付）'!$1:$1,0)),"")=0,"",IFERROR(INDEX('[1]公式予選（TT）-結果表・グリッド用（貼付）'!$A:$Z,MATCH($B74,'[1]公式予選（TT）-結果表・グリッド用（貼付）'!$A:$A,0),MATCH("Model/Engine",'[1]公式予選（TT）-結果表・グリッド用（貼付）'!$1:$1,0)),""))</f>
        <v/>
      </c>
      <c r="G75" s="19"/>
      <c r="H75" s="32" t="str">
        <f>IF(IFERROR(INDEX('[1]公式予選（TT）-結果表・グリッド用（貼付）'!$A:$Z,MATCH($G74,'[1]公式予選（TT）-結果表・グリッド用（貼付）'!$A:$A,0),MATCH("Make",'[1]公式予選（TT）-結果表・グリッド用（貼付）'!$1:$1,0)),"")=0,"",IFERROR(INDEX('[1]公式予選（TT）-結果表・グリッド用（貼付）'!$A:$Z,MATCH($G74,'[1]公式予選（TT）-結果表・グリッド用（貼付）'!$A:$A,0),MATCH("Make",'[1]公式予選（TT）-結果表・グリッド用（貼付）'!$1:$1,0)),""))</f>
        <v/>
      </c>
      <c r="I75" s="33"/>
      <c r="J75" s="35"/>
      <c r="K75" s="32" t="str">
        <f>IF(IFERROR(INDEX('[1]公式予選（TT）-結果表・グリッド用（貼付）'!$A:$Z,MATCH($G74,'[1]公式予選（TT）-結果表・グリッド用（貼付）'!$A:$A,0),MATCH("Model/Engine",'[1]公式予選（TT）-結果表・グリッド用（貼付）'!$1:$1,0)),"")=0,"",IFERROR(INDEX('[1]公式予選（TT）-結果表・グリッド用（貼付）'!$A:$Z,MATCH($G74,'[1]公式予選（TT）-結果表・グリッド用（貼付）'!$A:$A,0),MATCH("Model/Engine",'[1]公式予選（TT）-結果表・グリッド用（貼付）'!$1:$1,0)),""))</f>
        <v/>
      </c>
      <c r="L75" s="45"/>
      <c r="M75" s="2"/>
    </row>
    <row r="76" spans="1:13" ht="9" customHeight="1" x14ac:dyDescent="0.15">
      <c r="A76" s="2"/>
      <c r="B76" s="19"/>
      <c r="C76" s="40" t="str">
        <f>IF(IFERROR(INDEX('[1]公式予選（TT）-結果表・グリッド用（貼付）'!$A:$Z,MATCH($B74,'[1]公式予選（TT）-結果表・グリッド用（貼付）'!$A:$A,0),MATCH("team",'[1]公式予選（TT）-結果表・グリッド用（貼付）'!$1:$1,0)),"")=0,"",IFERROR(INDEX('[1]公式予選（TT）-結果表・グリッド用（貼付）'!$A:$Z,MATCH($B74,'[1]公式予選（TT）-結果表・グリッド用（貼付）'!$A:$A,0),MATCH("team",'[1]公式予選（TT）-結果表・グリッド用（貼付）'!$1:$1,0)),""))</f>
        <v/>
      </c>
      <c r="D76" s="41"/>
      <c r="E76" s="40"/>
      <c r="F76" s="39"/>
      <c r="G76" s="19"/>
      <c r="H76" s="40" t="str">
        <f>IF(IFERROR(INDEX('[1]公式予選（TT）-結果表・グリッド用（貼付）'!$A:$Z,MATCH($G74,'[1]公式予選（TT）-結果表・グリッド用（貼付）'!$A:$A,0),MATCH("team",'[1]公式予選（TT）-結果表・グリッド用（貼付）'!$1:$1,0)),"")=0,"",IFERROR(INDEX('[1]公式予選（TT）-結果表・グリッド用（貼付）'!$A:$Z,MATCH($G74,'[1]公式予選（TT）-結果表・グリッド用（貼付）'!$A:$A,0),MATCH("team",'[1]公式予選（TT）-結果表・グリッド用（貼付）'!$1:$1,0)),""))</f>
        <v/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2.75" x14ac:dyDescent="0.15">
      <c r="A78" s="2"/>
      <c r="B78" s="5" t="str">
        <f>IF(MAX('[1]公式予選（TT）-結果表・グリッド用（貼付）'!A:A)&gt;G74,G74+1,"")</f>
        <v/>
      </c>
      <c r="C78" s="30" t="str">
        <f>IFERROR(INDEX('[1]公式予選（TT）-結果表・グリッド用（貼付）'!$A:$Z,MATCH($B78,'[1]公式予選（TT）-結果表・グリッド用（貼付）'!$A:$A,0),MATCH("No.",'[1]公式予選（TT）-結果表・グリッド用（貼付）'!$1:$1,0)),"")</f>
        <v/>
      </c>
      <c r="D78" s="27" t="str">
        <f>IFERROR(INDEX('[1]公式予選（TT）-結果表・グリッド用（貼付）'!$A:$Z,MATCH($B78,'[1]公式予選（TT）-結果表・グリッド用（貼付）'!$A:$A,0),MATCH("名前",'[1]公式予選（TT）-結果表・グリッド用（貼付）'!$1:$1,0)),"")</f>
        <v/>
      </c>
      <c r="E78" s="27"/>
      <c r="F78" s="29" t="str">
        <f>IF(IFERROR(INDEX('[1]公式予選（TT）-結果表・グリッド用（貼付）'!$A:$Z,MATCH($B78,'[1]公式予選（TT）-結果表・グリッド用（貼付）'!$A:$A,0),MATCH("BestLap",'[1]公式予選（TT）-結果表・グリッド用（貼付）'!$1:$1,0)),"")=0,"",IFERROR(INDEX('[1]公式予選（TT）-結果表・グリッド用（貼付）'!$A:$Z,MATCH($B78,'[1]公式予選（TT）-結果表・グリッド用（貼付）'!$A:$A,0),MATCH("BestLap",'[1]公式予選（TT）-結果表・グリッド用（貼付）'!$1:$1,0)),""))</f>
        <v/>
      </c>
      <c r="G78" s="5" t="str">
        <f>IF(MAX('[1]公式予選（TT）-結果表・グリッド用（貼付）'!$A:$A)&gt;B78,B78+1,"")</f>
        <v/>
      </c>
      <c r="H78" s="30" t="e">
        <f>INDEX('[1]公式予選（TT）-結果表・グリッド用（貼付）'!$A:$Z,MATCH($G78,'[1]公式予選（TT）-結果表・グリッド用（貼付）'!$A:$A,0),MATCH("No.",'[1]公式予選（TT）-結果表・グリッド用（貼付）'!$1:$1,0))</f>
        <v>#N/A</v>
      </c>
      <c r="I78" s="27" t="str">
        <f>IFERROR(INDEX('[1]公式予選（TT）-結果表・グリッド用（貼付）'!$A:$Z,MATCH($G78,'[1]公式予選（TT）-結果表・グリッド用（貼付）'!$A:$A,0),MATCH("名前",'[1]公式予選（TT）-結果表・グリッド用（貼付）'!$1:$1,0)),"")</f>
        <v/>
      </c>
      <c r="J78" s="27"/>
      <c r="K78" s="29" t="str">
        <f>IF(IFERROR(INDEX('[1]公式予選（TT）-結果表・グリッド用（貼付）'!$A:$Z,MATCH($G78,'[1]公式予選（TT）-結果表・グリッド用（貼付）'!$A:$A,0),MATCH("BestLap",'[1]公式予選（TT）-結果表・グリッド用（貼付）'!$1:$1,0)),"")=0,"",IFERROR(INDEX('[1]公式予選（TT）-結果表・グリッド用（貼付）'!$A:$Z,MATCH($G78,'[1]公式予選（TT）-結果表・グリッド用（貼付）'!$A:$A,0),MATCH("BestLap",'[1]公式予選（TT）-結果表・グリッド用（貼付）'!$1:$1,0)),""))</f>
        <v/>
      </c>
      <c r="L78" s="39"/>
      <c r="M78" s="2"/>
    </row>
    <row r="79" spans="1:13" ht="6" customHeight="1" x14ac:dyDescent="0.15">
      <c r="A79" s="2"/>
      <c r="B79" s="19"/>
      <c r="C79" s="32" t="str">
        <f>IF(IFERROR(INDEX('[1]公式予選（TT）-結果表・グリッド用（貼付）'!$A:$Z,MATCH($B78,'[1]公式予選（TT）-結果表・グリッド用（貼付）'!$A:$A,0),MATCH("Make",'[1]公式予選（TT）-結果表・グリッド用（貼付）'!$1:$1,0)),"")=0,"",IFERROR(INDEX('[1]公式予選（TT）-結果表・グリッド用（貼付）'!$A:$Z,MATCH($B78,'[1]公式予選（TT）-結果表・グリッド用（貼付）'!$A:$A,0),MATCH("Make",'[1]公式予選（TT）-結果表・グリッド用（貼付）'!$1:$1,0)),""))</f>
        <v/>
      </c>
      <c r="D79" s="33"/>
      <c r="E79" s="35"/>
      <c r="F79" s="32" t="str">
        <f>IF(IFERROR(INDEX('[1]公式予選（TT）-結果表・グリッド用（貼付）'!$A:$Z,MATCH($B78,'[1]公式予選（TT）-結果表・グリッド用（貼付）'!$A:$A,0),MATCH("Model/Engine",'[1]公式予選（TT）-結果表・グリッド用（貼付）'!$1:$1,0)),"")=0,"",IFERROR(INDEX('[1]公式予選（TT）-結果表・グリッド用（貼付）'!$A:$Z,MATCH($B78,'[1]公式予選（TT）-結果表・グリッド用（貼付）'!$A:$A,0),MATCH("Model/Engine",'[1]公式予選（TT）-結果表・グリッド用（貼付）'!$1:$1,0)),""))</f>
        <v/>
      </c>
      <c r="G79" s="19"/>
      <c r="H79" s="32" t="str">
        <f>IF(IFERROR(INDEX('[1]公式予選（TT）-結果表・グリッド用（貼付）'!$A:$Z,MATCH($G78,'[1]公式予選（TT）-結果表・グリッド用（貼付）'!$A:$A,0),MATCH("Make",'[1]公式予選（TT）-結果表・グリッド用（貼付）'!$1:$1,0)),"")=0,"",IFERROR(INDEX('[1]公式予選（TT）-結果表・グリッド用（貼付）'!$A:$Z,MATCH($G78,'[1]公式予選（TT）-結果表・グリッド用（貼付）'!$A:$A,0),MATCH("Make",'[1]公式予選（TT）-結果表・グリッド用（貼付）'!$1:$1,0)),""))</f>
        <v/>
      </c>
      <c r="I79" s="33"/>
      <c r="J79" s="35"/>
      <c r="K79" s="32" t="str">
        <f>IF(IFERROR(INDEX('[1]公式予選（TT）-結果表・グリッド用（貼付）'!$A:$Z,MATCH($G78,'[1]公式予選（TT）-結果表・グリッド用（貼付）'!$A:$A,0),MATCH("Model/Engine",'[1]公式予選（TT）-結果表・グリッド用（貼付）'!$1:$1,0)),"")=0,"",IFERROR(INDEX('[1]公式予選（TT）-結果表・グリッド用（貼付）'!$A:$Z,MATCH($G78,'[1]公式予選（TT）-結果表・グリッド用（貼付）'!$A:$A,0),MATCH("Model/Engine",'[1]公式予選（TT）-結果表・グリッド用（貼付）'!$1:$1,0)),""))</f>
        <v/>
      </c>
      <c r="L79" s="45"/>
      <c r="M79" s="2"/>
    </row>
    <row r="80" spans="1:13" ht="9" customHeight="1" x14ac:dyDescent="0.15">
      <c r="A80" s="2"/>
      <c r="B80" s="19"/>
      <c r="C80" s="40" t="str">
        <f>IF(IFERROR(INDEX('[1]公式予選（TT）-結果表・グリッド用（貼付）'!$A:$Z,MATCH($B78,'[1]公式予選（TT）-結果表・グリッド用（貼付）'!$A:$A,0),MATCH("team",'[1]公式予選（TT）-結果表・グリッド用（貼付）'!$1:$1,0)),"")=0,"",IFERROR(INDEX('[1]公式予選（TT）-結果表・グリッド用（貼付）'!$A:$Z,MATCH($B78,'[1]公式予選（TT）-結果表・グリッド用（貼付）'!$A:$A,0),MATCH("team",'[1]公式予選（TT）-結果表・グリッド用（貼付）'!$1:$1,0)),""))</f>
        <v/>
      </c>
      <c r="D80" s="41"/>
      <c r="E80" s="40"/>
      <c r="F80" s="39"/>
      <c r="G80" s="19"/>
      <c r="H80" s="40" t="str">
        <f>IF(IFERROR(INDEX('[1]公式予選（TT）-結果表・グリッド用（貼付）'!$A:$Z,MATCH($G78,'[1]公式予選（TT）-結果表・グリッド用（貼付）'!$A:$A,0),MATCH("team",'[1]公式予選（TT）-結果表・グリッド用（貼付）'!$1:$1,0)),"")=0,"",IFERROR(INDEX('[1]公式予選（TT）-結果表・グリッド用（貼付）'!$A:$Z,MATCH($G78,'[1]公式予選（TT）-結果表・グリッド用（貼付）'!$A:$A,0),MATCH("team",'[1]公式予選（TT）-結果表・グリッド用（貼付）'!$1:$1,0)),""))</f>
        <v/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tr">
        <f>"審査委員長 ："&amp;" "&amp;[1]各種設定!$D$20</f>
        <v>審査委員長 ： Hideyuki KOMIYAMA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24" priority="125" stopIfTrue="1">
      <formula>$H$78=""</formula>
    </cfRule>
  </conditionalFormatting>
  <conditionalFormatting sqref="C18">
    <cfRule type="expression" dxfId="123" priority="124" stopIfTrue="1">
      <formula>C18&lt;&gt;""</formula>
    </cfRule>
  </conditionalFormatting>
  <conditionalFormatting sqref="C20">
    <cfRule type="expression" dxfId="122" priority="123" stopIfTrue="1">
      <formula>C18&lt;&gt;""</formula>
    </cfRule>
  </conditionalFormatting>
  <conditionalFormatting sqref="D20">
    <cfRule type="expression" dxfId="121" priority="122" stopIfTrue="1">
      <formula>C18&lt;&gt;""</formula>
    </cfRule>
  </conditionalFormatting>
  <conditionalFormatting sqref="E20">
    <cfRule type="expression" dxfId="120" priority="121" stopIfTrue="1">
      <formula>C18&lt;&gt;""</formula>
    </cfRule>
  </conditionalFormatting>
  <conditionalFormatting sqref="E19">
    <cfRule type="expression" dxfId="119" priority="120" stopIfTrue="1">
      <formula>C18&lt;&gt;""</formula>
    </cfRule>
  </conditionalFormatting>
  <conditionalFormatting sqref="D18:E18">
    <cfRule type="expression" dxfId="118" priority="119" stopIfTrue="1">
      <formula>C18&lt;&gt;""</formula>
    </cfRule>
  </conditionalFormatting>
  <conditionalFormatting sqref="H14">
    <cfRule type="expression" dxfId="117" priority="118" stopIfTrue="1">
      <formula>H14&lt;&gt;""</formula>
    </cfRule>
  </conditionalFormatting>
  <conditionalFormatting sqref="I16">
    <cfRule type="expression" dxfId="116" priority="117" stopIfTrue="1">
      <formula>H14&lt;&gt;""</formula>
    </cfRule>
  </conditionalFormatting>
  <conditionalFormatting sqref="J16">
    <cfRule type="expression" dxfId="115" priority="116" stopIfTrue="1">
      <formula>H14&lt;&gt;""</formula>
    </cfRule>
  </conditionalFormatting>
  <conditionalFormatting sqref="J15">
    <cfRule type="expression" dxfId="114" priority="115" stopIfTrue="1">
      <formula>H14&lt;&gt;""</formula>
    </cfRule>
  </conditionalFormatting>
  <conditionalFormatting sqref="I14:J14">
    <cfRule type="expression" dxfId="113" priority="114" stopIfTrue="1">
      <formula>H14&lt;&gt;""</formula>
    </cfRule>
  </conditionalFormatting>
  <conditionalFormatting sqref="H18">
    <cfRule type="expression" dxfId="112" priority="113" stopIfTrue="1">
      <formula>H18&lt;&gt;""</formula>
    </cfRule>
  </conditionalFormatting>
  <conditionalFormatting sqref="I18:J18">
    <cfRule type="expression" dxfId="111" priority="112" stopIfTrue="1">
      <formula>H18&lt;&gt;""</formula>
    </cfRule>
  </conditionalFormatting>
  <conditionalFormatting sqref="H22">
    <cfRule type="expression" dxfId="110" priority="111" stopIfTrue="1">
      <formula>H22&lt;&gt;""</formula>
    </cfRule>
  </conditionalFormatting>
  <conditionalFormatting sqref="I22:J22">
    <cfRule type="expression" dxfId="109" priority="110" stopIfTrue="1">
      <formula>H22&lt;&gt;""</formula>
    </cfRule>
  </conditionalFormatting>
  <conditionalFormatting sqref="H26">
    <cfRule type="expression" dxfId="108" priority="109" stopIfTrue="1">
      <formula>H26&lt;&gt;""</formula>
    </cfRule>
  </conditionalFormatting>
  <conditionalFormatting sqref="I26:J26">
    <cfRule type="expression" dxfId="107" priority="108" stopIfTrue="1">
      <formula>H26&lt;&gt;""</formula>
    </cfRule>
  </conditionalFormatting>
  <conditionalFormatting sqref="H30">
    <cfRule type="expression" dxfId="106" priority="107" stopIfTrue="1">
      <formula>H30&lt;&gt;""</formula>
    </cfRule>
  </conditionalFormatting>
  <conditionalFormatting sqref="I30:J30">
    <cfRule type="expression" dxfId="105" priority="106" stopIfTrue="1">
      <formula>H30&lt;&gt;""</formula>
    </cfRule>
  </conditionalFormatting>
  <conditionalFormatting sqref="H34">
    <cfRule type="expression" dxfId="104" priority="105" stopIfTrue="1">
      <formula>H34&lt;&gt;""</formula>
    </cfRule>
  </conditionalFormatting>
  <conditionalFormatting sqref="I34:J34">
    <cfRule type="expression" dxfId="103" priority="104" stopIfTrue="1">
      <formula>H34&lt;&gt;""</formula>
    </cfRule>
  </conditionalFormatting>
  <conditionalFormatting sqref="H38">
    <cfRule type="expression" dxfId="102" priority="103" stopIfTrue="1">
      <formula>H38&lt;&gt;""</formula>
    </cfRule>
  </conditionalFormatting>
  <conditionalFormatting sqref="I38:J38">
    <cfRule type="expression" dxfId="101" priority="102" stopIfTrue="1">
      <formula>H38&lt;&gt;""</formula>
    </cfRule>
  </conditionalFormatting>
  <conditionalFormatting sqref="H42">
    <cfRule type="expression" dxfId="100" priority="101" stopIfTrue="1">
      <formula>H42&lt;&gt;""</formula>
    </cfRule>
  </conditionalFormatting>
  <conditionalFormatting sqref="I42:J42">
    <cfRule type="expression" dxfId="99" priority="100" stopIfTrue="1">
      <formula>H42&lt;&gt;""</formula>
    </cfRule>
  </conditionalFormatting>
  <conditionalFormatting sqref="H46">
    <cfRule type="expression" dxfId="98" priority="99" stopIfTrue="1">
      <formula>H46&lt;&gt;""</formula>
    </cfRule>
  </conditionalFormatting>
  <conditionalFormatting sqref="I46:J46">
    <cfRule type="expression" dxfId="97" priority="98" stopIfTrue="1">
      <formula>H46&lt;&gt;""</formula>
    </cfRule>
  </conditionalFormatting>
  <conditionalFormatting sqref="H50">
    <cfRule type="expression" dxfId="96" priority="97" stopIfTrue="1">
      <formula>H50&lt;&gt;""</formula>
    </cfRule>
  </conditionalFormatting>
  <conditionalFormatting sqref="I50:J50">
    <cfRule type="expression" dxfId="95" priority="96" stopIfTrue="1">
      <formula>H50&lt;&gt;""</formula>
    </cfRule>
  </conditionalFormatting>
  <conditionalFormatting sqref="H54">
    <cfRule type="expression" dxfId="94" priority="95" stopIfTrue="1">
      <formula>H54&lt;&gt;""</formula>
    </cfRule>
  </conditionalFormatting>
  <conditionalFormatting sqref="I54:J54">
    <cfRule type="expression" dxfId="93" priority="94" stopIfTrue="1">
      <formula>H54&lt;&gt;""</formula>
    </cfRule>
  </conditionalFormatting>
  <conditionalFormatting sqref="H58">
    <cfRule type="expression" dxfId="92" priority="93" stopIfTrue="1">
      <formula>H58&lt;&gt;""</formula>
    </cfRule>
  </conditionalFormatting>
  <conditionalFormatting sqref="I58:J58">
    <cfRule type="expression" dxfId="91" priority="92" stopIfTrue="1">
      <formula>H58&lt;&gt;""</formula>
    </cfRule>
  </conditionalFormatting>
  <conditionalFormatting sqref="H62">
    <cfRule type="expression" dxfId="90" priority="91" stopIfTrue="1">
      <formula>H62&lt;&gt;""</formula>
    </cfRule>
  </conditionalFormatting>
  <conditionalFormatting sqref="I62:J62">
    <cfRule type="expression" dxfId="89" priority="90" stopIfTrue="1">
      <formula>H62&lt;&gt;""</formula>
    </cfRule>
  </conditionalFormatting>
  <conditionalFormatting sqref="H66">
    <cfRule type="expression" dxfId="88" priority="89" stopIfTrue="1">
      <formula>H66&lt;&gt;""</formula>
    </cfRule>
  </conditionalFormatting>
  <conditionalFormatting sqref="I66:J66">
    <cfRule type="expression" dxfId="87" priority="88" stopIfTrue="1">
      <formula>H66&lt;&gt;""</formula>
    </cfRule>
  </conditionalFormatting>
  <conditionalFormatting sqref="H70">
    <cfRule type="expression" dxfId="86" priority="87" stopIfTrue="1">
      <formula>H70&lt;&gt;""</formula>
    </cfRule>
  </conditionalFormatting>
  <conditionalFormatting sqref="I70:J70">
    <cfRule type="expression" dxfId="85" priority="86" stopIfTrue="1">
      <formula>H70&lt;&gt;""</formula>
    </cfRule>
  </conditionalFormatting>
  <conditionalFormatting sqref="H74">
    <cfRule type="expression" dxfId="84" priority="85" stopIfTrue="1">
      <formula>H74&lt;&gt;""</formula>
    </cfRule>
  </conditionalFormatting>
  <conditionalFormatting sqref="I74:J74">
    <cfRule type="expression" dxfId="83" priority="84" stopIfTrue="1">
      <formula>H74&lt;&gt;""</formula>
    </cfRule>
  </conditionalFormatting>
  <conditionalFormatting sqref="H78">
    <cfRule type="expression" dxfId="82" priority="83" stopIfTrue="1">
      <formula>H78&lt;&gt;""</formula>
    </cfRule>
  </conditionalFormatting>
  <conditionalFormatting sqref="I78:J78">
    <cfRule type="expression" dxfId="81" priority="82" stopIfTrue="1">
      <formula>H78&lt;&gt;""</formula>
    </cfRule>
  </conditionalFormatting>
  <conditionalFormatting sqref="C22">
    <cfRule type="expression" dxfId="80" priority="81" stopIfTrue="1">
      <formula>C22&lt;&gt;""</formula>
    </cfRule>
  </conditionalFormatting>
  <conditionalFormatting sqref="D24">
    <cfRule type="expression" dxfId="79" priority="80" stopIfTrue="1">
      <formula>C22&lt;&gt;""</formula>
    </cfRule>
  </conditionalFormatting>
  <conditionalFormatting sqref="E24">
    <cfRule type="expression" dxfId="78" priority="79" stopIfTrue="1">
      <formula>C22&lt;&gt;""</formula>
    </cfRule>
  </conditionalFormatting>
  <conditionalFormatting sqref="E23">
    <cfRule type="expression" dxfId="77" priority="78" stopIfTrue="1">
      <formula>C22&lt;&gt;""</formula>
    </cfRule>
  </conditionalFormatting>
  <conditionalFormatting sqref="D22:E22">
    <cfRule type="expression" dxfId="76" priority="77" stopIfTrue="1">
      <formula>C22&lt;&gt;""</formula>
    </cfRule>
  </conditionalFormatting>
  <conditionalFormatting sqref="C26">
    <cfRule type="expression" dxfId="75" priority="76" stopIfTrue="1">
      <formula>C26&lt;&gt;""</formula>
    </cfRule>
  </conditionalFormatting>
  <conditionalFormatting sqref="D28">
    <cfRule type="expression" dxfId="74" priority="75" stopIfTrue="1">
      <formula>C26&lt;&gt;""</formula>
    </cfRule>
  </conditionalFormatting>
  <conditionalFormatting sqref="E28">
    <cfRule type="expression" dxfId="73" priority="74" stopIfTrue="1">
      <formula>C26&lt;&gt;""</formula>
    </cfRule>
  </conditionalFormatting>
  <conditionalFormatting sqref="E27">
    <cfRule type="expression" dxfId="72" priority="73" stopIfTrue="1">
      <formula>C26&lt;&gt;""</formula>
    </cfRule>
  </conditionalFormatting>
  <conditionalFormatting sqref="D26:E26">
    <cfRule type="expression" dxfId="71" priority="72" stopIfTrue="1">
      <formula>C26&lt;&gt;""</formula>
    </cfRule>
  </conditionalFormatting>
  <conditionalFormatting sqref="C30">
    <cfRule type="expression" dxfId="70" priority="71" stopIfTrue="1">
      <formula>C30&lt;&gt;""</formula>
    </cfRule>
  </conditionalFormatting>
  <conditionalFormatting sqref="D32">
    <cfRule type="expression" dxfId="69" priority="70" stopIfTrue="1">
      <formula>C30&lt;&gt;""</formula>
    </cfRule>
  </conditionalFormatting>
  <conditionalFormatting sqref="E32">
    <cfRule type="expression" dxfId="68" priority="69" stopIfTrue="1">
      <formula>C30&lt;&gt;""</formula>
    </cfRule>
  </conditionalFormatting>
  <conditionalFormatting sqref="E31">
    <cfRule type="expression" dxfId="67" priority="68" stopIfTrue="1">
      <formula>C30&lt;&gt;""</formula>
    </cfRule>
  </conditionalFormatting>
  <conditionalFormatting sqref="D30:E30">
    <cfRule type="expression" dxfId="66" priority="67" stopIfTrue="1">
      <formula>C30&lt;&gt;""</formula>
    </cfRule>
  </conditionalFormatting>
  <conditionalFormatting sqref="C34">
    <cfRule type="expression" dxfId="65" priority="66" stopIfTrue="1">
      <formula>C34&lt;&gt;""</formula>
    </cfRule>
  </conditionalFormatting>
  <conditionalFormatting sqref="D36">
    <cfRule type="expression" dxfId="64" priority="65" stopIfTrue="1">
      <formula>C34&lt;&gt;""</formula>
    </cfRule>
  </conditionalFormatting>
  <conditionalFormatting sqref="E36">
    <cfRule type="expression" dxfId="63" priority="64" stopIfTrue="1">
      <formula>C34&lt;&gt;""</formula>
    </cfRule>
  </conditionalFormatting>
  <conditionalFormatting sqref="E35">
    <cfRule type="expression" dxfId="62" priority="63" stopIfTrue="1">
      <formula>C34&lt;&gt;""</formula>
    </cfRule>
  </conditionalFormatting>
  <conditionalFormatting sqref="D34:E34">
    <cfRule type="expression" dxfId="61" priority="62" stopIfTrue="1">
      <formula>C34&lt;&gt;""</formula>
    </cfRule>
  </conditionalFormatting>
  <conditionalFormatting sqref="C38">
    <cfRule type="expression" dxfId="60" priority="61" stopIfTrue="1">
      <formula>C38&lt;&gt;""</formula>
    </cfRule>
  </conditionalFormatting>
  <conditionalFormatting sqref="D40">
    <cfRule type="expression" dxfId="59" priority="60" stopIfTrue="1">
      <formula>C38&lt;&gt;""</formula>
    </cfRule>
  </conditionalFormatting>
  <conditionalFormatting sqref="E40">
    <cfRule type="expression" dxfId="58" priority="59" stopIfTrue="1">
      <formula>C38&lt;&gt;""</formula>
    </cfRule>
  </conditionalFormatting>
  <conditionalFormatting sqref="E39">
    <cfRule type="expression" dxfId="57" priority="58" stopIfTrue="1">
      <formula>C38&lt;&gt;""</formula>
    </cfRule>
  </conditionalFormatting>
  <conditionalFormatting sqref="D38:E38">
    <cfRule type="expression" dxfId="56" priority="57" stopIfTrue="1">
      <formula>C38&lt;&gt;""</formula>
    </cfRule>
  </conditionalFormatting>
  <conditionalFormatting sqref="C42">
    <cfRule type="expression" dxfId="55" priority="56" stopIfTrue="1">
      <formula>C42&lt;&gt;""</formula>
    </cfRule>
  </conditionalFormatting>
  <conditionalFormatting sqref="D44">
    <cfRule type="expression" dxfId="54" priority="55" stopIfTrue="1">
      <formula>C42&lt;&gt;""</formula>
    </cfRule>
  </conditionalFormatting>
  <conditionalFormatting sqref="E44">
    <cfRule type="expression" dxfId="53" priority="54" stopIfTrue="1">
      <formula>C42&lt;&gt;""</formula>
    </cfRule>
  </conditionalFormatting>
  <conditionalFormatting sqref="E43">
    <cfRule type="expression" dxfId="52" priority="53" stopIfTrue="1">
      <formula>C42&lt;&gt;""</formula>
    </cfRule>
  </conditionalFormatting>
  <conditionalFormatting sqref="D42:E42">
    <cfRule type="expression" dxfId="51" priority="52" stopIfTrue="1">
      <formula>C42&lt;&gt;""</formula>
    </cfRule>
  </conditionalFormatting>
  <conditionalFormatting sqref="C46">
    <cfRule type="expression" dxfId="50" priority="51" stopIfTrue="1">
      <formula>C46&lt;&gt;""</formula>
    </cfRule>
  </conditionalFormatting>
  <conditionalFormatting sqref="D48">
    <cfRule type="expression" dxfId="49" priority="50" stopIfTrue="1">
      <formula>C46&lt;&gt;""</formula>
    </cfRule>
  </conditionalFormatting>
  <conditionalFormatting sqref="E48">
    <cfRule type="expression" dxfId="48" priority="49" stopIfTrue="1">
      <formula>C46&lt;&gt;""</formula>
    </cfRule>
  </conditionalFormatting>
  <conditionalFormatting sqref="E47">
    <cfRule type="expression" dxfId="47" priority="48" stopIfTrue="1">
      <formula>C46&lt;&gt;""</formula>
    </cfRule>
  </conditionalFormatting>
  <conditionalFormatting sqref="D46:E46">
    <cfRule type="expression" dxfId="46" priority="47" stopIfTrue="1">
      <formula>C46&lt;&gt;""</formula>
    </cfRule>
  </conditionalFormatting>
  <conditionalFormatting sqref="C50">
    <cfRule type="expression" dxfId="45" priority="46" stopIfTrue="1">
      <formula>C50&lt;&gt;""</formula>
    </cfRule>
  </conditionalFormatting>
  <conditionalFormatting sqref="D52">
    <cfRule type="expression" dxfId="44" priority="45" stopIfTrue="1">
      <formula>C50&lt;&gt;""</formula>
    </cfRule>
  </conditionalFormatting>
  <conditionalFormatting sqref="E52">
    <cfRule type="expression" dxfId="43" priority="44" stopIfTrue="1">
      <formula>C50&lt;&gt;""</formula>
    </cfRule>
  </conditionalFormatting>
  <conditionalFormatting sqref="E51">
    <cfRule type="expression" dxfId="42" priority="43" stopIfTrue="1">
      <formula>C50&lt;&gt;""</formula>
    </cfRule>
  </conditionalFormatting>
  <conditionalFormatting sqref="D50:E50">
    <cfRule type="expression" dxfId="41" priority="42" stopIfTrue="1">
      <formula>C50&lt;&gt;""</formula>
    </cfRule>
  </conditionalFormatting>
  <conditionalFormatting sqref="C54">
    <cfRule type="expression" dxfId="40" priority="41" stopIfTrue="1">
      <formula>C54&lt;&gt;""</formula>
    </cfRule>
  </conditionalFormatting>
  <conditionalFormatting sqref="D56">
    <cfRule type="expression" dxfId="39" priority="40" stopIfTrue="1">
      <formula>C54&lt;&gt;""</formula>
    </cfRule>
  </conditionalFormatting>
  <conditionalFormatting sqref="E56">
    <cfRule type="expression" dxfId="38" priority="39" stopIfTrue="1">
      <formula>C54&lt;&gt;""</formula>
    </cfRule>
  </conditionalFormatting>
  <conditionalFormatting sqref="E55">
    <cfRule type="expression" dxfId="37" priority="38" stopIfTrue="1">
      <formula>C54&lt;&gt;""</formula>
    </cfRule>
  </conditionalFormatting>
  <conditionalFormatting sqref="D54:E54">
    <cfRule type="expression" dxfId="36" priority="37" stopIfTrue="1">
      <formula>C54&lt;&gt;""</formula>
    </cfRule>
  </conditionalFormatting>
  <conditionalFormatting sqref="C58">
    <cfRule type="expression" dxfId="35" priority="36" stopIfTrue="1">
      <formula>C58&lt;&gt;""</formula>
    </cfRule>
  </conditionalFormatting>
  <conditionalFormatting sqref="D60">
    <cfRule type="expression" dxfId="34" priority="35" stopIfTrue="1">
      <formula>C58&lt;&gt;""</formula>
    </cfRule>
  </conditionalFormatting>
  <conditionalFormatting sqref="E60">
    <cfRule type="expression" dxfId="33" priority="34" stopIfTrue="1">
      <formula>C58&lt;&gt;""</formula>
    </cfRule>
  </conditionalFormatting>
  <conditionalFormatting sqref="E59">
    <cfRule type="expression" dxfId="32" priority="33" stopIfTrue="1">
      <formula>C58&lt;&gt;""</formula>
    </cfRule>
  </conditionalFormatting>
  <conditionalFormatting sqref="D58:E58">
    <cfRule type="expression" dxfId="31" priority="32" stopIfTrue="1">
      <formula>C58&lt;&gt;""</formula>
    </cfRule>
  </conditionalFormatting>
  <conditionalFormatting sqref="C62">
    <cfRule type="expression" dxfId="30" priority="31" stopIfTrue="1">
      <formula>C62&lt;&gt;""</formula>
    </cfRule>
  </conditionalFormatting>
  <conditionalFormatting sqref="D64">
    <cfRule type="expression" dxfId="29" priority="30" stopIfTrue="1">
      <formula>C62&lt;&gt;""</formula>
    </cfRule>
  </conditionalFormatting>
  <conditionalFormatting sqref="E64">
    <cfRule type="expression" dxfId="28" priority="29" stopIfTrue="1">
      <formula>C62&lt;&gt;""</formula>
    </cfRule>
  </conditionalFormatting>
  <conditionalFormatting sqref="E63">
    <cfRule type="expression" dxfId="27" priority="28" stopIfTrue="1">
      <formula>C62&lt;&gt;""</formula>
    </cfRule>
  </conditionalFormatting>
  <conditionalFormatting sqref="D62:E62">
    <cfRule type="expression" dxfId="26" priority="27" stopIfTrue="1">
      <formula>C62&lt;&gt;""</formula>
    </cfRule>
  </conditionalFormatting>
  <conditionalFormatting sqref="C66">
    <cfRule type="expression" dxfId="25" priority="26" stopIfTrue="1">
      <formula>C66&lt;&gt;""</formula>
    </cfRule>
  </conditionalFormatting>
  <conditionalFormatting sqref="D68">
    <cfRule type="expression" dxfId="24" priority="25" stopIfTrue="1">
      <formula>C66&lt;&gt;""</formula>
    </cfRule>
  </conditionalFormatting>
  <conditionalFormatting sqref="E68">
    <cfRule type="expression" dxfId="23" priority="24" stopIfTrue="1">
      <formula>C66&lt;&gt;""</formula>
    </cfRule>
  </conditionalFormatting>
  <conditionalFormatting sqref="E67">
    <cfRule type="expression" dxfId="22" priority="23" stopIfTrue="1">
      <formula>C66&lt;&gt;""</formula>
    </cfRule>
  </conditionalFormatting>
  <conditionalFormatting sqref="D66:E66">
    <cfRule type="expression" dxfId="21" priority="22" stopIfTrue="1">
      <formula>C66&lt;&gt;""</formula>
    </cfRule>
  </conditionalFormatting>
  <conditionalFormatting sqref="C70">
    <cfRule type="expression" dxfId="20" priority="21" stopIfTrue="1">
      <formula>C70&lt;&gt;""</formula>
    </cfRule>
  </conditionalFormatting>
  <conditionalFormatting sqref="D72">
    <cfRule type="expression" dxfId="19" priority="20" stopIfTrue="1">
      <formula>C70&lt;&gt;""</formula>
    </cfRule>
  </conditionalFormatting>
  <conditionalFormatting sqref="E72">
    <cfRule type="expression" dxfId="18" priority="19" stopIfTrue="1">
      <formula>C70&lt;&gt;""</formula>
    </cfRule>
  </conditionalFormatting>
  <conditionalFormatting sqref="E71">
    <cfRule type="expression" dxfId="17" priority="18" stopIfTrue="1">
      <formula>C70&lt;&gt;""</formula>
    </cfRule>
  </conditionalFormatting>
  <conditionalFormatting sqref="D70:E70">
    <cfRule type="expression" dxfId="16" priority="17" stopIfTrue="1">
      <formula>C70&lt;&gt;""</formula>
    </cfRule>
  </conditionalFormatting>
  <conditionalFormatting sqref="C74">
    <cfRule type="expression" dxfId="15" priority="16" stopIfTrue="1">
      <formula>C74&lt;&gt;""</formula>
    </cfRule>
  </conditionalFormatting>
  <conditionalFormatting sqref="D76">
    <cfRule type="expression" dxfId="14" priority="15" stopIfTrue="1">
      <formula>C74&lt;&gt;""</formula>
    </cfRule>
  </conditionalFormatting>
  <conditionalFormatting sqref="E76">
    <cfRule type="expression" dxfId="13" priority="14" stopIfTrue="1">
      <formula>C74&lt;&gt;""</formula>
    </cfRule>
  </conditionalFormatting>
  <conditionalFormatting sqref="E75">
    <cfRule type="expression" dxfId="12" priority="13" stopIfTrue="1">
      <formula>C74&lt;&gt;""</formula>
    </cfRule>
  </conditionalFormatting>
  <conditionalFormatting sqref="D74:E74">
    <cfRule type="expression" dxfId="11" priority="12" stopIfTrue="1">
      <formula>C74&lt;&gt;""</formula>
    </cfRule>
  </conditionalFormatting>
  <conditionalFormatting sqref="C78">
    <cfRule type="expression" dxfId="10" priority="11" stopIfTrue="1">
      <formula>C78&lt;&gt;""</formula>
    </cfRule>
  </conditionalFormatting>
  <conditionalFormatting sqref="D80">
    <cfRule type="expression" dxfId="9" priority="10" stopIfTrue="1">
      <formula>C78&lt;&gt;""</formula>
    </cfRule>
  </conditionalFormatting>
  <conditionalFormatting sqref="E80">
    <cfRule type="expression" dxfId="8" priority="9" stopIfTrue="1">
      <formula>C78&lt;&gt;""</formula>
    </cfRule>
  </conditionalFormatting>
  <conditionalFormatting sqref="E79">
    <cfRule type="expression" dxfId="7" priority="8" stopIfTrue="1">
      <formula>C78&lt;&gt;""</formula>
    </cfRule>
  </conditionalFormatting>
  <conditionalFormatting sqref="D78:E78">
    <cfRule type="expression" dxfId="6" priority="7" stopIfTrue="1">
      <formula>C78&lt;&gt;""</formula>
    </cfRule>
  </conditionalFormatting>
  <conditionalFormatting sqref="C80 C76 C72 C68 C64 C60 C56 C52 C48 C44 C40 C36 C32 C28 C24">
    <cfRule type="expression" dxfId="5" priority="6" stopIfTrue="1">
      <formula>C22&lt;&gt;""</formula>
    </cfRule>
  </conditionalFormatting>
  <conditionalFormatting sqref="H16">
    <cfRule type="expression" dxfId="4" priority="5" stopIfTrue="1">
      <formula>H14&lt;&gt;""</formula>
    </cfRule>
  </conditionalFormatting>
  <conditionalFormatting sqref="I80 I76 I72 I68 I64 I60 I56 I52 I48 I44 I40 I36 I32 I28 I24 I20">
    <cfRule type="expression" dxfId="3" priority="4" stopIfTrue="1">
      <formula>H18&lt;&gt;""</formula>
    </cfRule>
  </conditionalFormatting>
  <conditionalFormatting sqref="J80 J76 J72 J68 J64 J60 J56 J52 J48 J44 J40 J36 J32 J28 J24 J20">
    <cfRule type="expression" dxfId="2" priority="3" stopIfTrue="1">
      <formula>H18&lt;&gt;""</formula>
    </cfRule>
  </conditionalFormatting>
  <conditionalFormatting sqref="J79 J75 J71 J67 J63 J59 J55 J51 J47 J43 J39 J35 J31 J27 J23 J19">
    <cfRule type="expression" dxfId="1" priority="2" stopIfTrue="1">
      <formula>H18&lt;&gt;""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L7</xm:sqref>
        </x14:dataValidation>
        <x14:dataValidation type="list" allowBlank="1" showInputMessage="1" showErrorMessage="1">
          <x14:formula1>
            <xm:f>[2]各種設定!#REF!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予選ヒート-グリッド表</vt:lpstr>
      <vt:lpstr>'予選ヒート-グリッド表'!Print_Area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2022-07-17T02:10:07Z</dcterms:created>
  <dcterms:modified xsi:type="dcterms:W3CDTF">2022-07-17T02:11:04Z</dcterms:modified>
</cp:coreProperties>
</file>