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2Gr-レース結果表" sheetId="1" r:id="rId1"/>
  </sheets>
  <externalReferences>
    <externalReference r:id="rId2"/>
    <externalReference r:id="rId3"/>
  </externalReferences>
  <definedNames>
    <definedName name="_xlnm.Print_Area" localSheetId="0">'予選ヒート2Gr-レース結果表'!$A$1:$N$78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U31" i="1"/>
  <c r="U30" i="1"/>
  <c r="U29" i="1"/>
  <c r="U28" i="1"/>
  <c r="U27" i="1"/>
  <c r="F15" i="1"/>
  <c r="A15" i="1"/>
  <c r="S14" i="1"/>
  <c r="K14" i="1"/>
  <c r="I14" i="1"/>
  <c r="G14" i="1"/>
  <c r="E14" i="1"/>
  <c r="B14" i="1"/>
  <c r="A14" i="1"/>
  <c r="U13" i="1"/>
  <c r="S13" i="1"/>
  <c r="L13" i="1"/>
  <c r="I13" i="1"/>
  <c r="H13" i="1"/>
  <c r="J13" i="1" s="1"/>
  <c r="G13" i="1"/>
  <c r="F13" i="1"/>
  <c r="E13" i="1"/>
  <c r="D13" i="1"/>
  <c r="B13" i="1"/>
  <c r="P13" i="1" s="1"/>
  <c r="Q13" i="1" s="1"/>
  <c r="A9" i="1"/>
  <c r="M11" i="1" s="1"/>
  <c r="A7" i="1"/>
  <c r="I6" i="1"/>
  <c r="R13" i="1" l="1"/>
  <c r="L14" i="1"/>
  <c r="M14" i="1" s="1"/>
  <c r="L15" i="1"/>
  <c r="M15" i="1" s="1"/>
  <c r="H15" i="1"/>
  <c r="D15" i="1"/>
  <c r="A16" i="1"/>
  <c r="K15" i="1"/>
  <c r="G15" i="1"/>
  <c r="B15" i="1"/>
  <c r="S15" i="1"/>
  <c r="I15" i="1"/>
  <c r="E15" i="1"/>
  <c r="U14" i="1"/>
  <c r="P14" i="1"/>
  <c r="Q14" i="1" s="1"/>
  <c r="R14" i="1" s="1"/>
  <c r="J15" i="1"/>
  <c r="M13" i="1"/>
  <c r="F14" i="1"/>
  <c r="J14" i="1"/>
  <c r="D14" i="1"/>
  <c r="H14" i="1"/>
  <c r="A17" i="1" l="1"/>
  <c r="K16" i="1"/>
  <c r="G16" i="1"/>
  <c r="B16" i="1"/>
  <c r="J16" i="1" s="1"/>
  <c r="F16" i="1"/>
  <c r="L16" i="1"/>
  <c r="M16" i="1" s="1"/>
  <c r="H16" i="1"/>
  <c r="D16" i="1"/>
  <c r="I16" i="1"/>
  <c r="E16" i="1"/>
  <c r="S16" i="1"/>
  <c r="U15" i="1"/>
  <c r="P15" i="1"/>
  <c r="Q15" i="1" s="1"/>
  <c r="R15" i="1" s="1"/>
  <c r="F17" i="1" l="1"/>
  <c r="S17" i="1"/>
  <c r="I17" i="1"/>
  <c r="E17" i="1"/>
  <c r="A18" i="1"/>
  <c r="K17" i="1"/>
  <c r="G17" i="1"/>
  <c r="B17" i="1"/>
  <c r="H17" i="1"/>
  <c r="D17" i="1"/>
  <c r="L17" i="1"/>
  <c r="M17" i="1" s="1"/>
  <c r="U16" i="1"/>
  <c r="P16" i="1"/>
  <c r="Q16" i="1" s="1"/>
  <c r="R16" i="1" s="1"/>
  <c r="S18" i="1" l="1"/>
  <c r="I18" i="1"/>
  <c r="E18" i="1"/>
  <c r="H18" i="1"/>
  <c r="D18" i="1"/>
  <c r="F18" i="1"/>
  <c r="G18" i="1"/>
  <c r="A19" i="1"/>
  <c r="B18" i="1"/>
  <c r="L18" i="1" s="1"/>
  <c r="M18" i="1" s="1"/>
  <c r="U17" i="1"/>
  <c r="P17" i="1"/>
  <c r="Q17" i="1" s="1"/>
  <c r="J17" i="1"/>
  <c r="K18" i="1" l="1"/>
  <c r="U18" i="1"/>
  <c r="P18" i="1"/>
  <c r="Q18" i="1" s="1"/>
  <c r="R18" i="1" s="1"/>
  <c r="J18" i="1"/>
  <c r="R17" i="1"/>
  <c r="H19" i="1"/>
  <c r="D19" i="1"/>
  <c r="A20" i="1"/>
  <c r="G19" i="1"/>
  <c r="B19" i="1"/>
  <c r="J19" i="1" s="1"/>
  <c r="F19" i="1"/>
  <c r="S19" i="1"/>
  <c r="I19" i="1"/>
  <c r="E19" i="1"/>
  <c r="K19" i="1" l="1"/>
  <c r="L19" i="1"/>
  <c r="M19" i="1" s="1"/>
  <c r="A21" i="1"/>
  <c r="G20" i="1"/>
  <c r="B20" i="1"/>
  <c r="J20" i="1" s="1"/>
  <c r="F20" i="1"/>
  <c r="S20" i="1"/>
  <c r="I20" i="1"/>
  <c r="E20" i="1"/>
  <c r="H20" i="1"/>
  <c r="D20" i="1"/>
  <c r="U19" i="1"/>
  <c r="P19" i="1"/>
  <c r="Q19" i="1" s="1"/>
  <c r="R19" i="1" s="1"/>
  <c r="L20" i="1" l="1"/>
  <c r="M20" i="1" s="1"/>
  <c r="K20" i="1"/>
  <c r="F21" i="1"/>
  <c r="S21" i="1"/>
  <c r="I21" i="1"/>
  <c r="E21" i="1"/>
  <c r="H21" i="1"/>
  <c r="D21" i="1"/>
  <c r="A22" i="1"/>
  <c r="G21" i="1"/>
  <c r="B21" i="1"/>
  <c r="J21" i="1" s="1"/>
  <c r="U20" i="1"/>
  <c r="P20" i="1"/>
  <c r="Q20" i="1" s="1"/>
  <c r="R20" i="1" s="1"/>
  <c r="K21" i="1" l="1"/>
  <c r="L21" i="1"/>
  <c r="M21" i="1" s="1"/>
  <c r="S22" i="1"/>
  <c r="I22" i="1"/>
  <c r="E22" i="1"/>
  <c r="H22" i="1"/>
  <c r="D22" i="1"/>
  <c r="A23" i="1"/>
  <c r="G22" i="1"/>
  <c r="B22" i="1"/>
  <c r="J22" i="1"/>
  <c r="F22" i="1"/>
  <c r="U21" i="1"/>
  <c r="P21" i="1"/>
  <c r="Q21" i="1" s="1"/>
  <c r="R21" i="1" s="1"/>
  <c r="U22" i="1" l="1"/>
  <c r="P22" i="1"/>
  <c r="Q22" i="1" s="1"/>
  <c r="R22" i="1" s="1"/>
  <c r="K22" i="1"/>
  <c r="L22" i="1"/>
  <c r="M22" i="1" s="1"/>
  <c r="H23" i="1"/>
  <c r="D23" i="1"/>
  <c r="A24" i="1"/>
  <c r="G23" i="1"/>
  <c r="B23" i="1"/>
  <c r="J23" i="1" s="1"/>
  <c r="F23" i="1"/>
  <c r="S23" i="1"/>
  <c r="I23" i="1"/>
  <c r="E23" i="1"/>
  <c r="A25" i="1" l="1"/>
  <c r="G24" i="1"/>
  <c r="B24" i="1"/>
  <c r="J24" i="1"/>
  <c r="F24" i="1"/>
  <c r="S24" i="1"/>
  <c r="I24" i="1"/>
  <c r="E24" i="1"/>
  <c r="L24" i="1"/>
  <c r="M24" i="1" s="1"/>
  <c r="H24" i="1"/>
  <c r="D24" i="1"/>
  <c r="U23" i="1"/>
  <c r="P23" i="1"/>
  <c r="Q23" i="1" s="1"/>
  <c r="K23" i="1"/>
  <c r="L23" i="1"/>
  <c r="M23" i="1" s="1"/>
  <c r="U24" i="1" l="1"/>
  <c r="P24" i="1"/>
  <c r="Q24" i="1" s="1"/>
  <c r="R24" i="1" s="1"/>
  <c r="K24" i="1"/>
  <c r="F25" i="1"/>
  <c r="S25" i="1"/>
  <c r="I25" i="1"/>
  <c r="E25" i="1"/>
  <c r="L25" i="1"/>
  <c r="M25" i="1" s="1"/>
  <c r="H25" i="1"/>
  <c r="D25" i="1"/>
  <c r="A26" i="1"/>
  <c r="K25" i="1"/>
  <c r="G25" i="1"/>
  <c r="B25" i="1"/>
  <c r="U25" i="1" l="1"/>
  <c r="P25" i="1"/>
  <c r="Q25" i="1" s="1"/>
  <c r="R25" i="1" s="1"/>
  <c r="S26" i="1"/>
  <c r="I26" i="1"/>
  <c r="E26" i="1"/>
  <c r="A32" i="1"/>
  <c r="H26" i="1"/>
  <c r="D26" i="1"/>
  <c r="G26" i="1"/>
  <c r="B26" i="1"/>
  <c r="J26" i="1" s="1"/>
  <c r="F26" i="1"/>
  <c r="J25" i="1"/>
  <c r="L26" i="1" l="1"/>
  <c r="M26" i="1" s="1"/>
  <c r="K26" i="1"/>
  <c r="A33" i="1"/>
  <c r="G32" i="1"/>
  <c r="B32" i="1"/>
  <c r="J32" i="1" s="1"/>
  <c r="F32" i="1"/>
  <c r="S32" i="1"/>
  <c r="I32" i="1"/>
  <c r="E32" i="1"/>
  <c r="H32" i="1"/>
  <c r="D32" i="1"/>
  <c r="U26" i="1"/>
  <c r="P26" i="1"/>
  <c r="Q26" i="1" s="1"/>
  <c r="R26" i="1" l="1"/>
  <c r="L32" i="1"/>
  <c r="M32" i="1" s="1"/>
  <c r="K32" i="1"/>
  <c r="F33" i="1"/>
  <c r="S33" i="1"/>
  <c r="I33" i="1"/>
  <c r="E33" i="1"/>
  <c r="H33" i="1"/>
  <c r="D33" i="1"/>
  <c r="A34" i="1"/>
  <c r="G33" i="1"/>
  <c r="B33" i="1"/>
  <c r="U32" i="1"/>
  <c r="P32" i="1"/>
  <c r="Q32" i="1" s="1"/>
  <c r="R32" i="1" s="1"/>
  <c r="U33" i="1" l="1"/>
  <c r="P33" i="1"/>
  <c r="Q33" i="1" s="1"/>
  <c r="K33" i="1"/>
  <c r="L33" i="1"/>
  <c r="M33" i="1" s="1"/>
  <c r="S34" i="1"/>
  <c r="I34" i="1"/>
  <c r="E34" i="1"/>
  <c r="H34" i="1"/>
  <c r="D34" i="1"/>
  <c r="A35" i="1"/>
  <c r="G34" i="1"/>
  <c r="B34" i="1"/>
  <c r="J34" i="1" s="1"/>
  <c r="F34" i="1"/>
  <c r="J33" i="1"/>
  <c r="L34" i="1" l="1"/>
  <c r="M34" i="1" s="1"/>
  <c r="H35" i="1"/>
  <c r="D35" i="1"/>
  <c r="A36" i="1"/>
  <c r="F35" i="1"/>
  <c r="E35" i="1"/>
  <c r="K35" i="1"/>
  <c r="B35" i="1"/>
  <c r="I35" i="1"/>
  <c r="S35" i="1"/>
  <c r="G35" i="1"/>
  <c r="U34" i="1"/>
  <c r="P34" i="1"/>
  <c r="Q34" i="1" s="1"/>
  <c r="R34" i="1" s="1"/>
  <c r="K34" i="1"/>
  <c r="U35" i="1" l="1"/>
  <c r="P35" i="1"/>
  <c r="Q35" i="1" s="1"/>
  <c r="R35" i="1" s="1"/>
  <c r="J35" i="1"/>
  <c r="L35" i="1"/>
  <c r="M35" i="1" s="1"/>
  <c r="A37" i="1"/>
  <c r="G36" i="1"/>
  <c r="B36" i="1"/>
  <c r="J36" i="1" s="1"/>
  <c r="F36" i="1"/>
  <c r="S36" i="1"/>
  <c r="I36" i="1"/>
  <c r="E36" i="1"/>
  <c r="L36" i="1"/>
  <c r="M36" i="1" s="1"/>
  <c r="H36" i="1"/>
  <c r="D36" i="1"/>
  <c r="K36" i="1" l="1"/>
  <c r="F37" i="1"/>
  <c r="S37" i="1"/>
  <c r="I37" i="1"/>
  <c r="E37" i="1"/>
  <c r="H37" i="1"/>
  <c r="D37" i="1"/>
  <c r="G37" i="1"/>
  <c r="A38" i="1"/>
  <c r="B37" i="1"/>
  <c r="J37" i="1" s="1"/>
  <c r="U36" i="1"/>
  <c r="P36" i="1"/>
  <c r="Q36" i="1" s="1"/>
  <c r="R36" i="1" s="1"/>
  <c r="S38" i="1" l="1"/>
  <c r="I38" i="1"/>
  <c r="E38" i="1"/>
  <c r="H38" i="1"/>
  <c r="D38" i="1"/>
  <c r="A39" i="1"/>
  <c r="G38" i="1"/>
  <c r="B38" i="1"/>
  <c r="J38" i="1" s="1"/>
  <c r="F38" i="1"/>
  <c r="L37" i="1"/>
  <c r="M37" i="1" s="1"/>
  <c r="K37" i="1"/>
  <c r="U37" i="1"/>
  <c r="P37" i="1"/>
  <c r="Q37" i="1" s="1"/>
  <c r="H39" i="1" l="1"/>
  <c r="D39" i="1"/>
  <c r="A40" i="1"/>
  <c r="G39" i="1"/>
  <c r="B39" i="1"/>
  <c r="J39" i="1" s="1"/>
  <c r="F39" i="1"/>
  <c r="I39" i="1"/>
  <c r="E39" i="1"/>
  <c r="S39" i="1"/>
  <c r="U38" i="1"/>
  <c r="P38" i="1"/>
  <c r="Q38" i="1" s="1"/>
  <c r="R38" i="1" s="1"/>
  <c r="K38" i="1"/>
  <c r="L38" i="1"/>
  <c r="M38" i="1" s="1"/>
  <c r="A41" i="1" l="1"/>
  <c r="G40" i="1"/>
  <c r="B40" i="1"/>
  <c r="J40" i="1"/>
  <c r="F40" i="1"/>
  <c r="S40" i="1"/>
  <c r="I40" i="1"/>
  <c r="E40" i="1"/>
  <c r="H40" i="1"/>
  <c r="D40" i="1"/>
  <c r="L40" i="1"/>
  <c r="M40" i="1" s="1"/>
  <c r="U39" i="1"/>
  <c r="P39" i="1"/>
  <c r="Q39" i="1" s="1"/>
  <c r="R39" i="1" s="1"/>
  <c r="K39" i="1"/>
  <c r="L39" i="1"/>
  <c r="M39" i="1" s="1"/>
  <c r="U40" i="1" l="1"/>
  <c r="P40" i="1"/>
  <c r="Q40" i="1" s="1"/>
  <c r="R40" i="1" s="1"/>
  <c r="K40" i="1"/>
  <c r="F41" i="1"/>
  <c r="S41" i="1"/>
  <c r="I41" i="1"/>
  <c r="E41" i="1"/>
  <c r="H41" i="1"/>
  <c r="D41" i="1"/>
  <c r="G41" i="1"/>
  <c r="A42" i="1"/>
  <c r="B41" i="1"/>
  <c r="K41" i="1" s="1"/>
  <c r="J41" i="1" l="1"/>
  <c r="U41" i="1"/>
  <c r="P41" i="1"/>
  <c r="Q41" i="1" s="1"/>
  <c r="R41" i="1" s="1"/>
  <c r="S42" i="1"/>
  <c r="I42" i="1"/>
  <c r="E42" i="1"/>
  <c r="L42" i="1"/>
  <c r="M42" i="1" s="1"/>
  <c r="H42" i="1"/>
  <c r="D42" i="1"/>
  <c r="A43" i="1"/>
  <c r="K42" i="1"/>
  <c r="G42" i="1"/>
  <c r="B42" i="1"/>
  <c r="F42" i="1"/>
  <c r="J42" i="1"/>
  <c r="L41" i="1"/>
  <c r="M41" i="1" s="1"/>
  <c r="H43" i="1" l="1"/>
  <c r="D43" i="1"/>
  <c r="A44" i="1"/>
  <c r="G43" i="1"/>
  <c r="B43" i="1"/>
  <c r="J43" i="1" s="1"/>
  <c r="F43" i="1"/>
  <c r="E43" i="1"/>
  <c r="S43" i="1"/>
  <c r="I43" i="1"/>
  <c r="U42" i="1"/>
  <c r="P42" i="1"/>
  <c r="Q42" i="1" s="1"/>
  <c r="R42" i="1" s="1"/>
  <c r="A45" i="1" l="1"/>
  <c r="G44" i="1"/>
  <c r="B44" i="1"/>
  <c r="F44" i="1"/>
  <c r="S44" i="1"/>
  <c r="I44" i="1"/>
  <c r="E44" i="1"/>
  <c r="D44" i="1"/>
  <c r="L44" i="1"/>
  <c r="M44" i="1" s="1"/>
  <c r="H44" i="1"/>
  <c r="U43" i="1"/>
  <c r="P43" i="1"/>
  <c r="Q43" i="1" s="1"/>
  <c r="R43" i="1" s="1"/>
  <c r="K43" i="1"/>
  <c r="L43" i="1"/>
  <c r="M43" i="1" s="1"/>
  <c r="U44" i="1" l="1"/>
  <c r="P44" i="1"/>
  <c r="Q44" i="1" s="1"/>
  <c r="R44" i="1" s="1"/>
  <c r="K44" i="1"/>
  <c r="J44" i="1"/>
  <c r="F45" i="1"/>
  <c r="S45" i="1"/>
  <c r="I45" i="1"/>
  <c r="E45" i="1"/>
  <c r="H45" i="1"/>
  <c r="D45" i="1"/>
  <c r="A46" i="1"/>
  <c r="B45" i="1"/>
  <c r="G45" i="1"/>
  <c r="U45" i="1" l="1"/>
  <c r="P45" i="1"/>
  <c r="Q45" i="1" s="1"/>
  <c r="R45" i="1" s="1"/>
  <c r="L45" i="1"/>
  <c r="M45" i="1" s="1"/>
  <c r="S46" i="1"/>
  <c r="I46" i="1"/>
  <c r="E46" i="1"/>
  <c r="H46" i="1"/>
  <c r="D46" i="1"/>
  <c r="A47" i="1"/>
  <c r="G46" i="1"/>
  <c r="B46" i="1"/>
  <c r="F46" i="1"/>
  <c r="J45" i="1"/>
  <c r="K45" i="1"/>
  <c r="U46" i="1" l="1"/>
  <c r="P46" i="1"/>
  <c r="Q46" i="1" s="1"/>
  <c r="R46" i="1" s="1"/>
  <c r="K46" i="1"/>
  <c r="L46" i="1"/>
  <c r="M46" i="1" s="1"/>
  <c r="H47" i="1"/>
  <c r="D47" i="1"/>
  <c r="A48" i="1"/>
  <c r="G47" i="1"/>
  <c r="B47" i="1"/>
  <c r="J47" i="1" s="1"/>
  <c r="F47" i="1"/>
  <c r="S47" i="1"/>
  <c r="I47" i="1"/>
  <c r="E47" i="1"/>
  <c r="J46" i="1"/>
  <c r="A49" i="1" l="1"/>
  <c r="G48" i="1"/>
  <c r="B48" i="1"/>
  <c r="F48" i="1"/>
  <c r="S48" i="1"/>
  <c r="I48" i="1"/>
  <c r="E48" i="1"/>
  <c r="L48" i="1"/>
  <c r="M48" i="1" s="1"/>
  <c r="H48" i="1"/>
  <c r="D48" i="1"/>
  <c r="U47" i="1"/>
  <c r="P47" i="1"/>
  <c r="Q47" i="1" s="1"/>
  <c r="R47" i="1" s="1"/>
  <c r="K47" i="1"/>
  <c r="L47" i="1"/>
  <c r="M47" i="1" s="1"/>
  <c r="U48" i="1" l="1"/>
  <c r="P48" i="1"/>
  <c r="Q48" i="1" s="1"/>
  <c r="R48" i="1" s="1"/>
  <c r="K48" i="1"/>
  <c r="J48" i="1"/>
  <c r="J49" i="1"/>
  <c r="F49" i="1"/>
  <c r="S49" i="1"/>
  <c r="I49" i="1"/>
  <c r="E49" i="1"/>
  <c r="L49" i="1"/>
  <c r="M49" i="1" s="1"/>
  <c r="H49" i="1"/>
  <c r="D49" i="1"/>
  <c r="A50" i="1"/>
  <c r="K49" i="1"/>
  <c r="G49" i="1"/>
  <c r="B49" i="1"/>
  <c r="U49" i="1" l="1"/>
  <c r="P49" i="1"/>
  <c r="Q49" i="1" s="1"/>
  <c r="R49" i="1" s="1"/>
  <c r="S50" i="1"/>
  <c r="I50" i="1"/>
  <c r="E50" i="1"/>
  <c r="L50" i="1"/>
  <c r="M50" i="1" s="1"/>
  <c r="H50" i="1"/>
  <c r="D50" i="1"/>
  <c r="A51" i="1"/>
  <c r="K50" i="1"/>
  <c r="G50" i="1"/>
  <c r="B50" i="1"/>
  <c r="J50" i="1"/>
  <c r="F50" i="1"/>
  <c r="H51" i="1" l="1"/>
  <c r="D51" i="1"/>
  <c r="A52" i="1"/>
  <c r="G51" i="1"/>
  <c r="B51" i="1"/>
  <c r="J51" i="1" s="1"/>
  <c r="F51" i="1"/>
  <c r="S51" i="1"/>
  <c r="I51" i="1"/>
  <c r="E51" i="1"/>
  <c r="U50" i="1"/>
  <c r="P50" i="1"/>
  <c r="Q50" i="1" s="1"/>
  <c r="R50" i="1" s="1"/>
  <c r="G52" i="1" l="1"/>
  <c r="B52" i="1"/>
  <c r="U52" i="1" s="1"/>
  <c r="F52" i="1"/>
  <c r="I52" i="1"/>
  <c r="E52" i="1"/>
  <c r="H52" i="1"/>
  <c r="D52" i="1"/>
  <c r="U51" i="1"/>
  <c r="P51" i="1"/>
  <c r="Q51" i="1" s="1"/>
  <c r="K51" i="1"/>
  <c r="L51" i="1"/>
  <c r="M51" i="1" s="1"/>
  <c r="R51" i="1" l="1"/>
  <c r="A58" i="1"/>
  <c r="R23" i="1"/>
  <c r="R33" i="1"/>
  <c r="R37" i="1"/>
  <c r="L52" i="1"/>
  <c r="M52" i="1" s="1"/>
  <c r="A55" i="1" s="1"/>
  <c r="J52" i="1"/>
  <c r="F53" i="1"/>
  <c r="I53" i="1"/>
  <c r="K52" i="1"/>
  <c r="B58" i="1" l="1"/>
  <c r="A59" i="1"/>
  <c r="A57" i="1"/>
  <c r="C58" i="1"/>
  <c r="D53" i="1"/>
  <c r="H53" i="1"/>
  <c r="E53" i="1"/>
  <c r="C59" i="1" l="1"/>
  <c r="B59" i="1"/>
  <c r="A60" i="1"/>
  <c r="A61" i="1" l="1"/>
  <c r="C60" i="1"/>
  <c r="B60" i="1"/>
  <c r="A62" i="1" l="1"/>
  <c r="C61" i="1"/>
  <c r="B61" i="1"/>
  <c r="B62" i="1" l="1"/>
  <c r="A63" i="1"/>
  <c r="C62" i="1"/>
  <c r="C63" i="1" l="1"/>
  <c r="B63" i="1"/>
  <c r="A64" i="1"/>
  <c r="A65" i="1" l="1"/>
  <c r="C64" i="1"/>
  <c r="B64" i="1"/>
  <c r="A66" i="1" l="1"/>
  <c r="C65" i="1"/>
  <c r="B65" i="1"/>
  <c r="B66" i="1" l="1"/>
  <c r="A67" i="1"/>
  <c r="C66" i="1"/>
  <c r="C67" i="1" l="1"/>
  <c r="B67" i="1"/>
  <c r="A68" i="1"/>
  <c r="C68" i="1" l="1"/>
  <c r="B68" i="1"/>
</calcChain>
</file>

<file path=xl/sharedStrings.xml><?xml version="1.0" encoding="utf-8"?>
<sst xmlns="http://schemas.openxmlformats.org/spreadsheetml/2006/main" count="37" uniqueCount="34">
  <si>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</si>
  <si>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</si>
  <si>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</si>
  <si>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</si>
  <si>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</si>
  <si>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</si>
  <si>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２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</si>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</sst>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8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4" fillId="0" borderId="0" xfId="0" applyFont="1" applyFill="1" applyAlignment="1" applyProtection="1">
      <alignment horizontal="left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400051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2ndヒート - レース暫定結果表（印刷） (3)"/>
      <sheetName val="2ndヒート - レース暫定結果表（印刷） (2)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8</v>
          </cell>
          <cell r="C2" t="str">
            <v>久富 圭</v>
          </cell>
          <cell r="D2" t="str">
            <v>YAMAHA SS</v>
          </cell>
          <cell r="E2">
            <v>10</v>
          </cell>
          <cell r="F2">
            <v>6.4899768518518518E-3</v>
          </cell>
          <cell r="I2">
            <v>0</v>
          </cell>
          <cell r="J2" t="str">
            <v>Formula Blue Ash</v>
          </cell>
          <cell r="K2" t="str">
            <v>TONYKART/YAMAHA</v>
          </cell>
          <cell r="L2" t="str">
            <v>BS</v>
          </cell>
          <cell r="M2">
            <v>630</v>
          </cell>
          <cell r="N2">
            <v>55.883000000000003</v>
          </cell>
          <cell r="O2">
            <v>81.427000000000007</v>
          </cell>
          <cell r="P2">
            <v>3</v>
          </cell>
          <cell r="Q2">
            <v>56.015999999999998</v>
          </cell>
          <cell r="R2">
            <v>28.312999999999999</v>
          </cell>
          <cell r="S2">
            <v>27.946000000000002</v>
          </cell>
          <cell r="T2" t="str">
            <v>D822eebd4</v>
          </cell>
        </row>
        <row r="3">
          <cell r="A3">
            <v>2</v>
          </cell>
          <cell r="B3">
            <v>88</v>
          </cell>
          <cell r="C3" t="str">
            <v>Quinten Lu</v>
          </cell>
          <cell r="D3" t="str">
            <v>YAMAHA SS</v>
          </cell>
          <cell r="E3">
            <v>10</v>
          </cell>
          <cell r="F3">
            <v>6.5064467592592596E-3</v>
          </cell>
          <cell r="G3">
            <v>1.423</v>
          </cell>
          <cell r="H3">
            <v>1.423</v>
          </cell>
          <cell r="I3">
            <v>0</v>
          </cell>
          <cell r="J3" t="str">
            <v>China Future Speed</v>
          </cell>
          <cell r="K3" t="str">
            <v>EXPRIT/YAMAHA</v>
          </cell>
          <cell r="L3" t="str">
            <v>BS</v>
          </cell>
          <cell r="M3">
            <v>654</v>
          </cell>
          <cell r="N3">
            <v>55.917000000000002</v>
          </cell>
          <cell r="O3">
            <v>81.378</v>
          </cell>
          <cell r="P3">
            <v>5</v>
          </cell>
          <cell r="Q3">
            <v>55.953000000000003</v>
          </cell>
          <cell r="R3">
            <v>28.257000000000001</v>
          </cell>
          <cell r="S3">
            <v>27.7</v>
          </cell>
          <cell r="T3" t="str">
            <v>D6ae54cde</v>
          </cell>
        </row>
        <row r="4">
          <cell r="A4">
            <v>3</v>
          </cell>
          <cell r="B4">
            <v>66</v>
          </cell>
          <cell r="C4" t="str">
            <v>松井 沙麗</v>
          </cell>
          <cell r="D4" t="str">
            <v>YAMAHA SS</v>
          </cell>
          <cell r="E4">
            <v>10</v>
          </cell>
          <cell r="F4">
            <v>6.5110069444444451E-3</v>
          </cell>
          <cell r="G4">
            <v>1.8169999999999999</v>
          </cell>
          <cell r="H4">
            <v>0.39400000000000002</v>
          </cell>
          <cell r="I4">
            <v>0</v>
          </cell>
          <cell r="J4" t="str">
            <v>BEMAX RACING</v>
          </cell>
          <cell r="K4" t="str">
            <v>TONY/YAMAHA</v>
          </cell>
          <cell r="L4" t="str">
            <v>BS</v>
          </cell>
          <cell r="M4">
            <v>785</v>
          </cell>
          <cell r="N4">
            <v>55.668999999999997</v>
          </cell>
          <cell r="O4">
            <v>81.739999999999995</v>
          </cell>
          <cell r="P4">
            <v>5</v>
          </cell>
          <cell r="Q4">
            <v>55.72</v>
          </cell>
          <cell r="R4">
            <v>28.283999999999999</v>
          </cell>
          <cell r="S4">
            <v>27.831</v>
          </cell>
          <cell r="T4" t="str">
            <v>D87832c35</v>
          </cell>
        </row>
        <row r="5">
          <cell r="A5">
            <v>4</v>
          </cell>
          <cell r="B5">
            <v>86</v>
          </cell>
          <cell r="C5" t="str">
            <v>片岡 陽</v>
          </cell>
          <cell r="D5" t="str">
            <v>YAMAHA SS</v>
          </cell>
          <cell r="E5">
            <v>10</v>
          </cell>
          <cell r="F5">
            <v>6.5242013888888893E-3</v>
          </cell>
          <cell r="G5">
            <v>2.9569999999999999</v>
          </cell>
          <cell r="H5">
            <v>1.1399999999999999</v>
          </cell>
          <cell r="I5">
            <v>0</v>
          </cell>
          <cell r="J5" t="str">
            <v>WRT</v>
          </cell>
          <cell r="K5" t="str">
            <v>ﾌﾟﾗｶﾞ/YAMAHA</v>
          </cell>
          <cell r="L5" t="str">
            <v>BS</v>
          </cell>
          <cell r="M5">
            <v>5305793</v>
          </cell>
          <cell r="N5">
            <v>55.969000000000001</v>
          </cell>
          <cell r="O5">
            <v>81.302000000000007</v>
          </cell>
          <cell r="P5">
            <v>3</v>
          </cell>
          <cell r="Q5">
            <v>56.036999999999999</v>
          </cell>
          <cell r="R5">
            <v>28.274000000000001</v>
          </cell>
          <cell r="S5">
            <v>27.885999999999999</v>
          </cell>
          <cell r="T5" t="str">
            <v>Df4f447a4</v>
          </cell>
        </row>
        <row r="6">
          <cell r="A6">
            <v>5</v>
          </cell>
          <cell r="B6">
            <v>44</v>
          </cell>
          <cell r="C6" t="str">
            <v>酒井 龍太郎</v>
          </cell>
          <cell r="D6" t="str">
            <v>YAMAHA SS</v>
          </cell>
          <cell r="E6">
            <v>10</v>
          </cell>
          <cell r="F6">
            <v>6.5324421296296294E-3</v>
          </cell>
          <cell r="G6">
            <v>3.669</v>
          </cell>
          <cell r="H6">
            <v>0.71199999999999997</v>
          </cell>
          <cell r="I6">
            <v>0</v>
          </cell>
          <cell r="J6" t="str">
            <v>ﾐﾂｻﾀﾞ PWG RACING</v>
          </cell>
          <cell r="K6" t="str">
            <v>EXPRIT/YAMAHA</v>
          </cell>
          <cell r="L6" t="str">
            <v>BS</v>
          </cell>
          <cell r="M6">
            <v>9341551</v>
          </cell>
          <cell r="N6">
            <v>55.795999999999999</v>
          </cell>
          <cell r="O6">
            <v>81.554000000000002</v>
          </cell>
          <cell r="P6">
            <v>6</v>
          </cell>
          <cell r="Q6">
            <v>55.814999999999998</v>
          </cell>
          <cell r="R6">
            <v>28.175999999999998</v>
          </cell>
          <cell r="S6">
            <v>27.783000000000001</v>
          </cell>
          <cell r="T6" t="str">
            <v>Dce4293b0</v>
          </cell>
        </row>
        <row r="7">
          <cell r="A7">
            <v>6</v>
          </cell>
          <cell r="B7">
            <v>46</v>
          </cell>
          <cell r="C7" t="str">
            <v>山代 諭和</v>
          </cell>
          <cell r="D7" t="str">
            <v>YAMAHA SS</v>
          </cell>
          <cell r="E7">
            <v>10</v>
          </cell>
          <cell r="F7">
            <v>6.5356018518518515E-3</v>
          </cell>
          <cell r="G7">
            <v>3.9420000000000002</v>
          </cell>
          <cell r="H7">
            <v>0.27300000000000002</v>
          </cell>
          <cell r="I7">
            <v>0</v>
          </cell>
          <cell r="J7" t="str">
            <v>quaranta sei YRTwithGEMINI</v>
          </cell>
          <cell r="K7" t="str">
            <v>EXPRIT/YAMAHA</v>
          </cell>
          <cell r="L7" t="str">
            <v>BS</v>
          </cell>
          <cell r="M7">
            <v>2699050</v>
          </cell>
          <cell r="N7">
            <v>55.968000000000004</v>
          </cell>
          <cell r="O7">
            <v>81.304000000000002</v>
          </cell>
          <cell r="P7">
            <v>3</v>
          </cell>
          <cell r="Q7">
            <v>55.975999999999999</v>
          </cell>
          <cell r="R7">
            <v>28.175999999999998</v>
          </cell>
          <cell r="S7">
            <v>27.8</v>
          </cell>
          <cell r="T7" t="str">
            <v>D41e4f920</v>
          </cell>
        </row>
        <row r="8">
          <cell r="A8">
            <v>7</v>
          </cell>
          <cell r="B8">
            <v>21</v>
          </cell>
          <cell r="C8" t="str">
            <v>栗原 瑞唯</v>
          </cell>
          <cell r="D8" t="str">
            <v>YAMAHA SS</v>
          </cell>
          <cell r="E8">
            <v>10</v>
          </cell>
          <cell r="F8">
            <v>6.5388425925925926E-3</v>
          </cell>
          <cell r="G8">
            <v>4.2220000000000004</v>
          </cell>
          <cell r="H8">
            <v>0.28000000000000003</v>
          </cell>
          <cell r="I8">
            <v>0</v>
          </cell>
          <cell r="J8" t="str">
            <v>SUPER CREW'S</v>
          </cell>
          <cell r="K8" t="str">
            <v>MINATO/YAMAHA</v>
          </cell>
          <cell r="L8" t="str">
            <v>BS</v>
          </cell>
          <cell r="M8">
            <v>637</v>
          </cell>
          <cell r="N8">
            <v>55.89</v>
          </cell>
          <cell r="O8">
            <v>81.417000000000002</v>
          </cell>
          <cell r="P8">
            <v>6</v>
          </cell>
          <cell r="Q8">
            <v>56.033000000000001</v>
          </cell>
          <cell r="R8">
            <v>28.227</v>
          </cell>
          <cell r="S8">
            <v>27.86</v>
          </cell>
          <cell r="T8" t="str">
            <v>Ddc74aee4</v>
          </cell>
        </row>
        <row r="9">
          <cell r="A9">
            <v>8</v>
          </cell>
          <cell r="B9">
            <v>20</v>
          </cell>
          <cell r="C9" t="str">
            <v>中西 凜音</v>
          </cell>
          <cell r="D9" t="str">
            <v>YAMAHA SS</v>
          </cell>
          <cell r="E9">
            <v>10</v>
          </cell>
          <cell r="F9">
            <v>6.5644907407407414E-3</v>
          </cell>
          <cell r="G9">
            <v>6.4379999999999997</v>
          </cell>
          <cell r="H9">
            <v>2.2160000000000002</v>
          </cell>
          <cell r="I9">
            <v>0</v>
          </cell>
          <cell r="J9" t="str">
            <v>ﾁｰﾑﾅｶﾞｵ</v>
          </cell>
          <cell r="K9" t="str">
            <v>Energy/YAMAHA</v>
          </cell>
          <cell r="L9" t="str">
            <v>BS</v>
          </cell>
          <cell r="M9">
            <v>636</v>
          </cell>
          <cell r="N9">
            <v>56.01</v>
          </cell>
          <cell r="O9">
            <v>81.242999999999995</v>
          </cell>
          <cell r="P9">
            <v>3</v>
          </cell>
          <cell r="Q9">
            <v>56.137</v>
          </cell>
          <cell r="R9">
            <v>28.562000000000001</v>
          </cell>
          <cell r="S9">
            <v>28.024999999999999</v>
          </cell>
          <cell r="T9" t="str">
            <v>D9ba767b4</v>
          </cell>
        </row>
        <row r="10">
          <cell r="A10">
            <v>9</v>
          </cell>
          <cell r="B10">
            <v>51</v>
          </cell>
          <cell r="C10" t="str">
            <v>伊藤 楓馬</v>
          </cell>
          <cell r="D10" t="str">
            <v>YAMAHA SS</v>
          </cell>
          <cell r="E10">
            <v>10</v>
          </cell>
          <cell r="F10">
            <v>6.5921875E-3</v>
          </cell>
          <cell r="G10">
            <v>8.8309999999999995</v>
          </cell>
          <cell r="H10">
            <v>2.3929999999999998</v>
          </cell>
          <cell r="I10">
            <v>0</v>
          </cell>
          <cell r="J10" t="str">
            <v>FormationLapRacing</v>
          </cell>
          <cell r="K10" t="str">
            <v>ｺｽﾐｯｸ/YAMAHA</v>
          </cell>
          <cell r="L10" t="str">
            <v>BS</v>
          </cell>
          <cell r="M10">
            <v>644</v>
          </cell>
          <cell r="N10">
            <v>56.386000000000003</v>
          </cell>
          <cell r="O10">
            <v>80.700999999999993</v>
          </cell>
          <cell r="P10">
            <v>3</v>
          </cell>
          <cell r="Q10">
            <v>56.402000000000001</v>
          </cell>
          <cell r="R10">
            <v>28.443999999999999</v>
          </cell>
          <cell r="S10">
            <v>29.05</v>
          </cell>
          <cell r="T10" t="str">
            <v>D6ddf8935</v>
          </cell>
        </row>
        <row r="11">
          <cell r="A11">
            <v>10</v>
          </cell>
          <cell r="B11">
            <v>17</v>
          </cell>
          <cell r="C11" t="str">
            <v>可児 永久</v>
          </cell>
          <cell r="D11" t="str">
            <v>YAMAHA SS</v>
          </cell>
          <cell r="E11">
            <v>10</v>
          </cell>
          <cell r="F11">
            <v>6.5959259259259261E-3</v>
          </cell>
          <cell r="G11">
            <v>9.1539999999999999</v>
          </cell>
          <cell r="H11">
            <v>0.32300000000000001</v>
          </cell>
          <cell r="I11">
            <v>0</v>
          </cell>
          <cell r="J11" t="str">
            <v>Ash KART RACING</v>
          </cell>
          <cell r="K11" t="str">
            <v>KOSMIC/YAMAHA</v>
          </cell>
          <cell r="L11" t="str">
            <v>BS</v>
          </cell>
          <cell r="M11">
            <v>14078470</v>
          </cell>
          <cell r="N11">
            <v>56.430999999999997</v>
          </cell>
          <cell r="O11">
            <v>80.637</v>
          </cell>
          <cell r="P11">
            <v>8</v>
          </cell>
          <cell r="Q11">
            <v>56.457999999999998</v>
          </cell>
          <cell r="R11">
            <v>28.396000000000001</v>
          </cell>
          <cell r="S11">
            <v>28.623999999999999</v>
          </cell>
          <cell r="T11" t="str">
            <v>D71fb59fc</v>
          </cell>
        </row>
        <row r="12">
          <cell r="A12">
            <v>11</v>
          </cell>
          <cell r="B12">
            <v>37</v>
          </cell>
          <cell r="C12" t="str">
            <v>佐藤 琉葵</v>
          </cell>
          <cell r="D12" t="str">
            <v>YAMAHA SS</v>
          </cell>
          <cell r="E12">
            <v>10</v>
          </cell>
          <cell r="F12">
            <v>6.624224537037037E-3</v>
          </cell>
          <cell r="G12">
            <v>11.599</v>
          </cell>
          <cell r="H12">
            <v>2.4449999999999998</v>
          </cell>
          <cell r="I12">
            <v>0</v>
          </cell>
          <cell r="J12" t="str">
            <v>DSM</v>
          </cell>
          <cell r="K12" t="str">
            <v>LN KART/YAMAHA</v>
          </cell>
          <cell r="L12" t="str">
            <v>BS</v>
          </cell>
          <cell r="M12">
            <v>639</v>
          </cell>
          <cell r="N12">
            <v>56.012</v>
          </cell>
          <cell r="O12">
            <v>81.239999999999995</v>
          </cell>
          <cell r="P12">
            <v>5</v>
          </cell>
          <cell r="Q12">
            <v>56.073</v>
          </cell>
          <cell r="R12">
            <v>28.216999999999999</v>
          </cell>
          <cell r="S12">
            <v>27.88</v>
          </cell>
          <cell r="T12" t="str">
            <v>Db79c4674</v>
          </cell>
          <cell r="U12" t="str">
            <v>鈴鹿選手権ｼﾘｰｽﾞ特別規則 競技車両規則第60条～2)(ﾌﾛﾝﾄﾌｪｱﾘﾝｸﾞ)違反により、5秒加算とした。</v>
          </cell>
        </row>
        <row r="13">
          <cell r="A13">
            <v>12</v>
          </cell>
          <cell r="B13">
            <v>45</v>
          </cell>
          <cell r="C13" t="str">
            <v>堀永 陵平</v>
          </cell>
          <cell r="D13" t="str">
            <v>YAMAHA SS</v>
          </cell>
          <cell r="E13">
            <v>10</v>
          </cell>
          <cell r="F13">
            <v>6.62587962962963E-3</v>
          </cell>
          <cell r="G13">
            <v>11.742000000000001</v>
          </cell>
          <cell r="H13">
            <v>0.14299999999999999</v>
          </cell>
          <cell r="I13">
            <v>0</v>
          </cell>
          <cell r="J13" t="str">
            <v>BRAVO-RACING</v>
          </cell>
          <cell r="K13" t="str">
            <v>TONYKART/YAMAHA</v>
          </cell>
          <cell r="L13" t="str">
            <v>BS</v>
          </cell>
          <cell r="M13">
            <v>642</v>
          </cell>
          <cell r="N13">
            <v>56.338999999999999</v>
          </cell>
          <cell r="O13">
            <v>80.768000000000001</v>
          </cell>
          <cell r="P13">
            <v>4</v>
          </cell>
          <cell r="Q13">
            <v>56.582999999999998</v>
          </cell>
          <cell r="R13">
            <v>28.533000000000001</v>
          </cell>
          <cell r="S13">
            <v>28.05</v>
          </cell>
          <cell r="T13" t="str">
            <v>D8991b13b</v>
          </cell>
        </row>
        <row r="14">
          <cell r="A14">
            <v>13</v>
          </cell>
          <cell r="B14">
            <v>57</v>
          </cell>
          <cell r="C14" t="str">
            <v>木戸 琢磨</v>
          </cell>
          <cell r="D14" t="str">
            <v>YAMAHA SS</v>
          </cell>
          <cell r="E14">
            <v>10</v>
          </cell>
          <cell r="F14">
            <v>6.6407754629629638E-3</v>
          </cell>
          <cell r="G14">
            <v>13.029</v>
          </cell>
          <cell r="H14">
            <v>1.2869999999999999</v>
          </cell>
          <cell r="I14">
            <v>0</v>
          </cell>
          <cell r="J14" t="str">
            <v>ATEAM Buzz Motorsport</v>
          </cell>
          <cell r="K14" t="str">
            <v>EXPRIT/YAMAHA</v>
          </cell>
          <cell r="L14" t="str">
            <v>BS</v>
          </cell>
          <cell r="M14">
            <v>647</v>
          </cell>
          <cell r="N14">
            <v>56.652999999999999</v>
          </cell>
          <cell r="O14">
            <v>80.320999999999998</v>
          </cell>
          <cell r="P14">
            <v>8</v>
          </cell>
          <cell r="Q14">
            <v>56.674999999999997</v>
          </cell>
          <cell r="R14">
            <v>28.757000000000001</v>
          </cell>
          <cell r="S14">
            <v>28.341000000000001</v>
          </cell>
          <cell r="T14" t="str">
            <v>Ded14d474</v>
          </cell>
        </row>
        <row r="15">
          <cell r="A15">
            <v>14</v>
          </cell>
          <cell r="B15">
            <v>84</v>
          </cell>
          <cell r="C15" t="str">
            <v>林 零仁</v>
          </cell>
          <cell r="D15" t="str">
            <v>YAMAHA SS</v>
          </cell>
          <cell r="E15">
            <v>10</v>
          </cell>
          <cell r="F15">
            <v>6.6458680555555559E-3</v>
          </cell>
          <cell r="G15">
            <v>13.468999999999999</v>
          </cell>
          <cell r="H15">
            <v>0.44</v>
          </cell>
          <cell r="I15">
            <v>0</v>
          </cell>
          <cell r="J15" t="str">
            <v>ONE POINT</v>
          </cell>
          <cell r="K15" t="str">
            <v>EXPRIT/YAMAHA</v>
          </cell>
          <cell r="L15" t="str">
            <v>BS</v>
          </cell>
          <cell r="M15">
            <v>652</v>
          </cell>
          <cell r="N15">
            <v>56.164999999999999</v>
          </cell>
          <cell r="O15">
            <v>81.018000000000001</v>
          </cell>
          <cell r="P15">
            <v>4</v>
          </cell>
          <cell r="Q15">
            <v>56.371000000000002</v>
          </cell>
          <cell r="R15">
            <v>28.524000000000001</v>
          </cell>
          <cell r="S15">
            <v>27.945</v>
          </cell>
          <cell r="T15" t="str">
            <v>D7b528c4</v>
          </cell>
        </row>
        <row r="16">
          <cell r="A16">
            <v>15</v>
          </cell>
          <cell r="B16">
            <v>27</v>
          </cell>
          <cell r="C16" t="str">
            <v>小松 武史</v>
          </cell>
          <cell r="D16" t="str">
            <v>YAMAHA SS</v>
          </cell>
          <cell r="E16">
            <v>10</v>
          </cell>
          <cell r="F16">
            <v>6.6514699074074072E-3</v>
          </cell>
          <cell r="G16">
            <v>13.952999999999999</v>
          </cell>
          <cell r="H16">
            <v>0.48399999999999999</v>
          </cell>
          <cell r="I16">
            <v>0</v>
          </cell>
          <cell r="J16" t="str">
            <v>TEAM HIRANO</v>
          </cell>
          <cell r="K16" t="str">
            <v>TONYKART/YAMAHA</v>
          </cell>
          <cell r="L16" t="str">
            <v>BS</v>
          </cell>
          <cell r="M16">
            <v>755355</v>
          </cell>
          <cell r="N16">
            <v>56.573</v>
          </cell>
          <cell r="O16">
            <v>80.433999999999997</v>
          </cell>
          <cell r="P16">
            <v>10</v>
          </cell>
          <cell r="Q16">
            <v>56.587000000000003</v>
          </cell>
          <cell r="R16">
            <v>28.52</v>
          </cell>
          <cell r="S16">
            <v>28.053000000000001</v>
          </cell>
          <cell r="T16" t="str">
            <v>D5cbfb429</v>
          </cell>
        </row>
        <row r="17">
          <cell r="A17">
            <v>16</v>
          </cell>
          <cell r="B17">
            <v>42</v>
          </cell>
          <cell r="C17" t="str">
            <v>横山 優之介</v>
          </cell>
          <cell r="D17" t="str">
            <v>YAMAHA SS</v>
          </cell>
          <cell r="E17">
            <v>10</v>
          </cell>
          <cell r="F17">
            <v>6.6526504629629626E-3</v>
          </cell>
          <cell r="G17">
            <v>14.055</v>
          </cell>
          <cell r="H17">
            <v>0.10199999999999999</v>
          </cell>
          <cell r="I17">
            <v>0</v>
          </cell>
          <cell r="J17" t="str">
            <v>SPS川口</v>
          </cell>
          <cell r="K17" t="str">
            <v>Xenon Kart/YAMAHA</v>
          </cell>
          <cell r="L17" t="str">
            <v>BS</v>
          </cell>
          <cell r="M17">
            <v>641</v>
          </cell>
          <cell r="N17">
            <v>56.32</v>
          </cell>
          <cell r="O17">
            <v>80.795000000000002</v>
          </cell>
          <cell r="P17">
            <v>6</v>
          </cell>
          <cell r="Q17">
            <v>56.389000000000003</v>
          </cell>
          <cell r="R17">
            <v>28.768000000000001</v>
          </cell>
          <cell r="S17">
            <v>29.134</v>
          </cell>
          <cell r="T17" t="str">
            <v>D4e89e3d6</v>
          </cell>
          <cell r="U17" t="str">
            <v>鈴鹿選手権ｼﾘｰｽﾞ特別規則 競技車両規則第60条～2)(ﾌﾛﾝﾄﾌｪｱﾘﾝｸﾞ)違反により、5秒加算とした。</v>
          </cell>
        </row>
        <row r="18">
          <cell r="A18">
            <v>17</v>
          </cell>
          <cell r="B18">
            <v>12</v>
          </cell>
          <cell r="C18" t="str">
            <v>福永 航平</v>
          </cell>
          <cell r="D18" t="str">
            <v>YAMAHA SS</v>
          </cell>
          <cell r="E18">
            <v>10</v>
          </cell>
          <cell r="F18">
            <v>6.6624652777777767E-3</v>
          </cell>
          <cell r="G18">
            <v>14.903</v>
          </cell>
          <cell r="H18">
            <v>0.84799999999999998</v>
          </cell>
          <cell r="I18">
            <v>0</v>
          </cell>
          <cell r="J18" t="str">
            <v>Team Ms  Energy</v>
          </cell>
          <cell r="K18" t="str">
            <v>birel ART/YAMAHA</v>
          </cell>
          <cell r="L18" t="str">
            <v>BS</v>
          </cell>
          <cell r="M18">
            <v>632</v>
          </cell>
          <cell r="N18">
            <v>56.32</v>
          </cell>
          <cell r="O18">
            <v>80.795000000000002</v>
          </cell>
          <cell r="P18">
            <v>4</v>
          </cell>
          <cell r="Q18">
            <v>56.442999999999998</v>
          </cell>
          <cell r="R18">
            <v>28.582999999999998</v>
          </cell>
          <cell r="S18">
            <v>28.172999999999998</v>
          </cell>
          <cell r="T18" t="str">
            <v>D394576c0</v>
          </cell>
        </row>
        <row r="19">
          <cell r="A19">
            <v>18</v>
          </cell>
          <cell r="B19">
            <v>38</v>
          </cell>
          <cell r="C19" t="str">
            <v>森 赴人</v>
          </cell>
          <cell r="D19" t="str">
            <v>YAMAHA SS</v>
          </cell>
          <cell r="E19">
            <v>10</v>
          </cell>
          <cell r="F19">
            <v>6.6647685185185178E-3</v>
          </cell>
          <cell r="G19">
            <v>15.102</v>
          </cell>
          <cell r="H19">
            <v>0.19900000000000001</v>
          </cell>
          <cell r="I19">
            <v>0</v>
          </cell>
          <cell r="J19" t="str">
            <v>ﾁｰﾑぶるｰと</v>
          </cell>
          <cell r="K19" t="str">
            <v>PRAGA/YAMAHA</v>
          </cell>
          <cell r="L19" t="str">
            <v>BS</v>
          </cell>
          <cell r="M19">
            <v>5112230</v>
          </cell>
          <cell r="N19">
            <v>56.439</v>
          </cell>
          <cell r="O19">
            <v>80.625</v>
          </cell>
          <cell r="P19">
            <v>4</v>
          </cell>
          <cell r="Q19">
            <v>56.582000000000001</v>
          </cell>
          <cell r="R19">
            <v>28.713999999999999</v>
          </cell>
          <cell r="S19">
            <v>28.16</v>
          </cell>
          <cell r="T19" t="str">
            <v>D6e5ebfa6</v>
          </cell>
        </row>
        <row r="20">
          <cell r="A20">
            <v>19</v>
          </cell>
          <cell r="B20">
            <v>63</v>
          </cell>
          <cell r="C20" t="str">
            <v>田中 響貴</v>
          </cell>
          <cell r="D20" t="str">
            <v>YAMAHA SS</v>
          </cell>
          <cell r="E20">
            <v>10</v>
          </cell>
          <cell r="F20">
            <v>6.682418981481481E-3</v>
          </cell>
          <cell r="G20">
            <v>16.626999999999999</v>
          </cell>
          <cell r="H20">
            <v>1.5249999999999999</v>
          </cell>
          <cell r="I20">
            <v>0</v>
          </cell>
          <cell r="J20" t="str">
            <v>ﾁｰﾑぶるｰと</v>
          </cell>
          <cell r="K20" t="str">
            <v>ﾌﾟﾗｶﾞ/YAMAHA</v>
          </cell>
          <cell r="L20" t="str">
            <v>BS</v>
          </cell>
          <cell r="M20">
            <v>10378257</v>
          </cell>
          <cell r="N20">
            <v>56.787999999999997</v>
          </cell>
          <cell r="O20">
            <v>80.13</v>
          </cell>
          <cell r="P20">
            <v>4</v>
          </cell>
          <cell r="Q20">
            <v>56.914999999999999</v>
          </cell>
          <cell r="R20">
            <v>28.754999999999999</v>
          </cell>
          <cell r="S20">
            <v>28.539000000000001</v>
          </cell>
          <cell r="T20" t="str">
            <v>Dcf3d5a90</v>
          </cell>
        </row>
        <row r="21">
          <cell r="A21">
            <v>20</v>
          </cell>
          <cell r="B21">
            <v>73</v>
          </cell>
          <cell r="C21" t="str">
            <v>花村 結貴</v>
          </cell>
          <cell r="D21" t="str">
            <v>YAMAHA SS</v>
          </cell>
          <cell r="E21">
            <v>10</v>
          </cell>
          <cell r="F21">
            <v>6.7168055555555557E-3</v>
          </cell>
          <cell r="G21">
            <v>19.597999999999999</v>
          </cell>
          <cell r="H21">
            <v>2.9710000000000001</v>
          </cell>
          <cell r="I21">
            <v>0</v>
          </cell>
          <cell r="J21" t="str">
            <v>MatsumotoRacing</v>
          </cell>
          <cell r="K21" t="str">
            <v>EXPRIT/YAMAHA</v>
          </cell>
          <cell r="L21" t="str">
            <v>BS</v>
          </cell>
          <cell r="M21">
            <v>650</v>
          </cell>
          <cell r="N21">
            <v>56.746000000000002</v>
          </cell>
          <cell r="O21">
            <v>80.188999999999993</v>
          </cell>
          <cell r="P21">
            <v>10</v>
          </cell>
          <cell r="Q21">
            <v>56.798999999999999</v>
          </cell>
          <cell r="R21">
            <v>28.677</v>
          </cell>
          <cell r="S21">
            <v>28.068999999999999</v>
          </cell>
          <cell r="T21" t="str">
            <v>D241e4c70</v>
          </cell>
          <cell r="U21" t="str">
            <v>鈴鹿選手権ｼﾘｰｽﾞ特別規則 競技車両規則第60条～2)(ﾌﾛﾝﾄﾌｪｱﾘﾝｸﾞ)違反により、5秒加算とした。</v>
          </cell>
        </row>
        <row r="22">
          <cell r="A22">
            <v>21</v>
          </cell>
          <cell r="B22">
            <v>35</v>
          </cell>
          <cell r="C22" t="str">
            <v>西崎 航平</v>
          </cell>
          <cell r="D22" t="str">
            <v>YAMAHA SS</v>
          </cell>
          <cell r="E22">
            <v>9</v>
          </cell>
          <cell r="F22">
            <v>6.3324768518518504E-3</v>
          </cell>
          <cell r="G22" t="str">
            <v>1 Lap</v>
          </cell>
          <cell r="H22" t="str">
            <v>1 Lap</v>
          </cell>
          <cell r="I22">
            <v>0</v>
          </cell>
          <cell r="J22" t="str">
            <v>ﾍﾞﾛｰﾁｪﾓｰﾀｰｽﾎﾟｰﾂ</v>
          </cell>
          <cell r="K22" t="str">
            <v>birelART/YAMAHA</v>
          </cell>
          <cell r="L22" t="str">
            <v>BS</v>
          </cell>
          <cell r="M22">
            <v>638</v>
          </cell>
          <cell r="N22">
            <v>57.243000000000002</v>
          </cell>
          <cell r="O22">
            <v>79.492999999999995</v>
          </cell>
          <cell r="P22">
            <v>2</v>
          </cell>
          <cell r="Q22">
            <v>57.438000000000002</v>
          </cell>
          <cell r="R22">
            <v>29.652000000000001</v>
          </cell>
          <cell r="T22" t="str">
            <v>D383a74dc</v>
          </cell>
        </row>
        <row r="23">
          <cell r="A23">
            <v>22</v>
          </cell>
          <cell r="B23">
            <v>75</v>
          </cell>
          <cell r="C23" t="str">
            <v>MATSUSHITA MASAKI</v>
          </cell>
          <cell r="D23" t="str">
            <v>YAMAHA SS</v>
          </cell>
          <cell r="E23">
            <v>1</v>
          </cell>
          <cell r="F23">
            <v>59.576000000000001</v>
          </cell>
          <cell r="G23" t="str">
            <v>9 Laps</v>
          </cell>
          <cell r="H23" t="str">
            <v>8 Laps</v>
          </cell>
          <cell r="I23">
            <v>0</v>
          </cell>
          <cell r="J23" t="str">
            <v>T.ｵｷﾂﾏﾂﾀﾞ Powerd by LUCE</v>
          </cell>
          <cell r="K23" t="str">
            <v>MINATO80/YAMAHA</v>
          </cell>
          <cell r="L23" t="str">
            <v>BS</v>
          </cell>
          <cell r="M23">
            <v>5851236</v>
          </cell>
          <cell r="O23" t="str">
            <v>-</v>
          </cell>
          <cell r="P23">
            <v>0</v>
          </cell>
          <cell r="S23">
            <v>28.411999999999999</v>
          </cell>
          <cell r="T23" t="str">
            <v>Da4d5f6d8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topLeftCell="A7" workbookViewId="0">
      <selection activeCell="T5" sqref="T5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0" customWidth="1"/>
    <col min="21" max="21" width="13.33203125" style="61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8"/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3</v>
      </c>
      <c r="K8" s="15" t="s">
        <v>4</v>
      </c>
      <c r="L8" s="10"/>
      <c r="M8" s="16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7" t="str">
        <f>+[1]各種設定!D4</f>
        <v>YAMAHA SS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5</v>
      </c>
      <c r="M9" s="19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2" t="s">
        <v>7</v>
      </c>
      <c r="C11" s="22" t="s">
        <v>8</v>
      </c>
      <c r="D11" s="22" t="s">
        <v>9</v>
      </c>
      <c r="E11" s="23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4">
        <f>VLOOKUP(A9,[1]コースレコード!$A:$C,3,FALSE)</f>
        <v>53.124000000000002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2.75" x14ac:dyDescent="0.15">
      <c r="A12" s="25" t="s">
        <v>22</v>
      </c>
      <c r="B12" s="25" t="s">
        <v>7</v>
      </c>
      <c r="C12" s="26"/>
      <c r="D12" s="27" t="s">
        <v>23</v>
      </c>
      <c r="E12" s="27" t="s">
        <v>24</v>
      </c>
      <c r="F12" s="25" t="s">
        <v>11</v>
      </c>
      <c r="G12" s="28" t="s">
        <v>25</v>
      </c>
      <c r="H12" s="25" t="s">
        <v>26</v>
      </c>
      <c r="I12" s="25" t="s">
        <v>14</v>
      </c>
      <c r="J12" s="25" t="s">
        <v>27</v>
      </c>
      <c r="K12" s="25" t="s">
        <v>28</v>
      </c>
      <c r="L12" s="25" t="s">
        <v>29</v>
      </c>
      <c r="M12" s="27"/>
      <c r="N12" s="29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0">
        <v>1</v>
      </c>
      <c r="B13" s="31">
        <f>IFERROR(INDEX('[1]予選ヒートBGr-レース結果表（貼付）'!A2:$Z$50,MATCH($A13,'[1]予選ヒートBGr-レース結果表（貼付）'!A2:$A$50,0),MATCH('[1]公式予選（TT）AGr-結果表（印刷）'!B$11,'[1]予選ヒートBGr-レース結果表（貼付）'!$1:$1,0)),"")</f>
        <v>8</v>
      </c>
      <c r="C13" s="32"/>
      <c r="D13" s="33" t="str">
        <f>IFERROR(INDEX('[1]予選ヒートBGr-レース結果表（貼付）'!$A:$Z,MATCH($A13,'[1]予選ヒートBGr-レース結果表（貼付）'!$A:$A,0),MATCH('予選ヒート2Gr-レース結果表'!D$11,'[1]予選ヒートBGr-レース結果表（貼付）'!$1:$1,0)),"")</f>
        <v>久富 圭</v>
      </c>
      <c r="E13" s="34" t="str">
        <f>IFERROR(INDEX('[1]予選ヒートBGr-レース結果表（貼付）'!$A:$Z,MATCH($A13,'[1]予選ヒートBGr-レース結果表（貼付）'!$A:$A,0),MATCH('予選ヒート2Gr-レース結果表'!E$11,'[1]予選ヒートBGr-レース結果表（貼付）'!$1:$1,0)),"")</f>
        <v>TONYKART/YAMAHA</v>
      </c>
      <c r="F13" s="35" t="str">
        <f>IFERROR(INDEX('[1]予選ヒートBGr-レース結果表（貼付）'!$A:$Z,MATCH($A13,'[1]予選ヒートBGr-レース結果表（貼付）'!$A:$A,0),MATCH('予選ヒート2Gr-レース結果表'!F$11,'[1]予選ヒートBGr-レース結果表（貼付）'!$1:$1,0)),"")</f>
        <v>Formula Blue Ash</v>
      </c>
      <c r="G13" s="36" t="str">
        <f>IFERROR(INDEX('[1]予選ヒートBGr-レース結果表（貼付）'!$A:$Z,MATCH($A13,'[1]予選ヒートBGr-レース結果表（貼付）'!$A:$A,0),MATCH('予選ヒート2Gr-レース結果表'!G$11,'[1]予選ヒートBGr-レース結果表（貼付）'!$1:$1,0)),"")</f>
        <v>BS</v>
      </c>
      <c r="H13" s="37">
        <f>IFERROR(INDEX('[1]予選ヒートBGr-レース結果表（貼付）'!$A:$Z,MATCH($A13,'[1]予選ヒートBGr-レース結果表（貼付）'!$A:$A,0),MATCH('予選ヒート2Gr-レース結果表'!H$11,'[1]予選ヒートBGr-レース結果表（貼付）'!$1:$1,0)),"")</f>
        <v>10</v>
      </c>
      <c r="I13" s="38">
        <f>IFERROR(INDEX('[1]予選ヒートBGr-レース結果表（貼付）'!$A:$Z,MATCH($A13,'[1]予選ヒートBGr-レース結果表（貼付）'!$A:$A,0),MATCH('予選ヒート2Gr-レース結果表'!I$11,'[1]予選ヒートBGr-レース結果表（貼付）'!$1:$1,0)),"")</f>
        <v>6.4899768518518518E-3</v>
      </c>
      <c r="J13" s="39" t="str">
        <f>ROUND((1.264*H13)/(I13*24),2)&amp;"km/h"</f>
        <v>81.15km/h</v>
      </c>
      <c r="K13" s="39"/>
      <c r="L13" s="40">
        <f>IFERROR(IF(A13="DNS","",IF(A13="DQ","",INDEX('[1]予選ヒートBGr-レース結果表（貼付）'!$A:$Z,MATCH($B13,'[1]予選ヒートBGr-レース結果表（貼付）'!$B:$B,0),MATCH('予選ヒート2Gr-レース結果表'!L$11,'[1]予選ヒートBGr-レース結果表（貼付）'!$1:$1,0)))),"")</f>
        <v>55.883000000000003</v>
      </c>
      <c r="M13" s="41" t="str">
        <f t="shared" ref="M13:M26" si="0">IF(L13&lt;1,"",IF($M$11&gt;L13,"R",""))</f>
        <v/>
      </c>
      <c r="N13" s="42"/>
      <c r="O13" s="3"/>
      <c r="P13" s="4" t="str">
        <f>IF(IFERROR(INDEX('[1]予選ヒートBGr-レース結果表（貼付）'!$A:$Z,MATCH($B13,'[1]予選ヒートBGr-レース結果表（貼付）'!$B:$B,0),MATCH(P$11,'[1]予選ヒートBGr-レース結果表（貼付）'!$1:$1,0)),"")=0,"",IFERROR(INDEX('[1]予選ヒートBGr-レース結果表（貼付）'!$A:$Z,MATCH($B13,'[1]予選ヒートBGr-レース結果表（貼付）'!$B:$B,0),MATCH(P$11,'[1]予選ヒートBGr-レース結果表（貼付）'!$1:$1,0)),""))</f>
        <v/>
      </c>
      <c r="Q13" s="4" t="str">
        <f>IF(P13="","",COUNTIF($P$13:P13,"&lt;&gt;"&amp;""))</f>
        <v/>
      </c>
      <c r="R13" s="4" t="str">
        <f t="shared" ref="R13:R26" si="1">IFERROR(RANK(Q13,$Q$13:$Q$51,1),"")</f>
        <v/>
      </c>
      <c r="S13" s="4" t="str">
        <f>IF(IFERROR(INDEX('[1]予選ヒートBGr-レース結果表（貼付）'!$A:$Z,MATCH($A13,'[1]予選ヒートBGr-レース結果表（貼付）'!$A:$A,0),MATCH(S$11,'[1]予選ヒートBGr-レース結果表（貼付）'!$1:$1,0)),"")=0,"",IFERROR(INDEX('[1]予選ヒートBGr-レース結果表（貼付）'!$A:$Z,MATCH($A13,'[1]予選ヒートBGr-レース結果表（貼付）'!$A:$A,0),MATCH(S$11,'[1]予選ヒートBGr-レース結果表（貼付）'!$1:$1,0)),""))</f>
        <v/>
      </c>
      <c r="T13" s="4"/>
      <c r="U13" s="5">
        <f>IF(IFERROR(INDEX('[1]予選ヒートBGr-レース結果表（貼付）'!$A:$Z,MATCH($B13,'[1]予選ヒートBGr-レース結果表（貼付）'!$B:$B,0),MATCH(U$11,'[1]予選ヒートBGr-レース結果表（貼付）'!$1:$1,0)),"")=0,"",IFERROR(INDEX('[1]予選ヒートBGr-レース結果表（貼付）'!$A:$Z,MATCH($B13,'[1]予選ヒートBGr-レース結果表（貼付）'!$B:$B,0),MATCH(U$11,'[1]予選ヒートBGr-レース結果表（貼付）'!$1:$1,0)),""))</f>
        <v>81.427000000000007</v>
      </c>
    </row>
    <row r="14" spans="1:21" ht="12.75" customHeight="1" x14ac:dyDescent="0.2">
      <c r="A14" s="30">
        <f>IF(OR('[1]予選ヒートBGr-レース結果表（貼付）'!A3="DNF",'[1]予選ヒートBGr-レース結果表（貼付）'!A3="DNS",'[1]予選ヒートBGr-レース結果表（貼付）'!A3="DQ"),'[1]予選ヒートBGr-レース結果表（貼付）'!A3,IF(MAX('[1]予選ヒートBGr-レース結果表（貼付）'!$A:$A)&gt;A13,A13+1,""))</f>
        <v>2</v>
      </c>
      <c r="B14" s="31">
        <f>IFERROR(INDEX('[1]予選ヒートBGr-レース結果表（貼付）'!A3:$Z$50,MATCH($A14,'[1]予選ヒートBGr-レース結果表（貼付）'!A3:$A$50,0),MATCH('[1]公式予選（TT）AGr-結果表（印刷）'!B$11,'[1]予選ヒートBGr-レース結果表（貼付）'!$1:$1,0)),"")</f>
        <v>88</v>
      </c>
      <c r="C14" s="32"/>
      <c r="D14" s="33" t="str">
        <f>IFERROR(INDEX('[1]予選ヒートBGr-レース結果表（貼付）'!$A:$Z,MATCH($A14,'[1]予選ヒートBGr-レース結果表（貼付）'!$A:$A,0),MATCH('予選ヒート2Gr-レース結果表'!D$11,'[1]予選ヒートBGr-レース結果表（貼付）'!$1:$1,0)),"")</f>
        <v>Quinten Lu</v>
      </c>
      <c r="E14" s="34" t="str">
        <f>IFERROR(INDEX('[1]予選ヒートBGr-レース結果表（貼付）'!$A:$Z,MATCH($A14,'[1]予選ヒートBGr-レース結果表（貼付）'!$A:$A,0),MATCH('予選ヒート2Gr-レース結果表'!E$11,'[1]予選ヒートBGr-レース結果表（貼付）'!$1:$1,0)),"")</f>
        <v>EXPRIT/YAMAHA</v>
      </c>
      <c r="F14" s="35" t="str">
        <f>IFERROR(INDEX('[1]予選ヒートBGr-レース結果表（貼付）'!$A:$Z,MATCH($A14,'[1]予選ヒートBGr-レース結果表（貼付）'!$A:$A,0),MATCH('予選ヒート2Gr-レース結果表'!F$11,'[1]予選ヒートBGr-レース結果表（貼付）'!$1:$1,0)),"")</f>
        <v>China Future Speed</v>
      </c>
      <c r="G14" s="36" t="str">
        <f>IFERROR(INDEX('[1]予選ヒートBGr-レース結果表（貼付）'!$A:$Z,MATCH($A14,'[1]予選ヒートBGr-レース結果表（貼付）'!$A:$A,0),MATCH('予選ヒート2Gr-レース結果表'!G$11,'[1]予選ヒートBGr-レース結果表（貼付）'!$1:$1,0)),"")</f>
        <v>BS</v>
      </c>
      <c r="H14" s="37">
        <f>IFERROR(INDEX('[1]予選ヒートBGr-レース結果表（貼付）'!$A:$Z,MATCH($A14,'[1]予選ヒートBGr-レース結果表（貼付）'!$A:$A,0),MATCH('予選ヒート2Gr-レース結果表'!H$11,'[1]予選ヒートBGr-レース結果表（貼付）'!$1:$1,0)),"")</f>
        <v>10</v>
      </c>
      <c r="I14" s="38">
        <f>IFERROR(INDEX('[1]予選ヒートBGr-レース結果表（貼付）'!$A:$Z,MATCH($A14,'[1]予選ヒートBGr-レース結果表（貼付）'!$A:$A,0),MATCH('予選ヒート2Gr-レース結果表'!I$11,'[1]予選ヒートBGr-レース結果表（貼付）'!$1:$1,0)),"")</f>
        <v>6.5064467592592596E-3</v>
      </c>
      <c r="J14" s="39">
        <f>IFERROR(IF(A14="DNS","",IF(A14="DQ","",INDEX('[1]予選ヒートBGr-レース結果表（貼付）'!$A:$Z,MATCH($B14,'[1]予選ヒートBGr-レース結果表（貼付）'!$B:$B,0),MATCH('予選ヒート2Gr-レース結果表'!J$11,'[1]予選ヒートBGr-レース結果表（貼付）'!$1:$1,0)))),"")</f>
        <v>1.423</v>
      </c>
      <c r="K14" s="39">
        <f>IFERROR(IF(A14="DNS","",IF(A14="DQ","",INDEX('[1]予選ヒートBGr-レース結果表（貼付）'!$A:$Z,MATCH($B14,'[1]予選ヒートBGr-レース結果表（貼付）'!$B:$B,0),MATCH('予選ヒート2Gr-レース結果表'!K$11,'[1]予選ヒートBGr-レース結果表（貼付）'!$1:$1,0)))),"")</f>
        <v>1.423</v>
      </c>
      <c r="L14" s="40">
        <f>IFERROR(IF(A14="DNS","",IF(A14="DQ","",INDEX('[1]予選ヒートBGr-レース結果表（貼付）'!$A:$Z,MATCH($B14,'[1]予選ヒートBGr-レース結果表（貼付）'!$B:$B,0),MATCH('予選ヒート2Gr-レース結果表'!L$11,'[1]予選ヒートBGr-レース結果表（貼付）'!$1:$1,0)))),"")</f>
        <v>55.917000000000002</v>
      </c>
      <c r="M14" s="41" t="str">
        <f t="shared" si="0"/>
        <v/>
      </c>
      <c r="N14" s="42"/>
      <c r="O14" s="3"/>
      <c r="P14" s="4" t="str">
        <f>IF(IFERROR(INDEX('[1]予選ヒートBGr-レース結果表（貼付）'!$A:$Z,MATCH($B14,'[1]予選ヒートBGr-レース結果表（貼付）'!$B:$B,0),MATCH(P$11,'[1]予選ヒートBGr-レース結果表（貼付）'!$1:$1,0)),"")=0,"",IFERROR(INDEX('[1]予選ヒートBGr-レース結果表（貼付）'!$A:$Z,MATCH($B14,'[1]予選ヒートBGr-レース結果表（貼付）'!$B:$B,0),MATCH(P$11,'[1]予選ヒートBGr-レース結果表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予選ヒートBGr-レース結果表（貼付）'!$A:$Z,MATCH($A14,'[1]予選ヒートBGr-レース結果表（貼付）'!$A:$A,0),MATCH(S$11,'[1]予選ヒートBGr-レース結果表（貼付）'!$1:$1,0)),"")=0,"",IFERROR(INDEX('[1]予選ヒートBGr-レース結果表（貼付）'!$A:$Z,MATCH($A14,'[1]予選ヒートBGr-レース結果表（貼付）'!$A:$A,0),MATCH(S$11,'[1]予選ヒートBGr-レース結果表（貼付）'!$1:$1,0)),""))</f>
        <v/>
      </c>
      <c r="T14" s="4"/>
      <c r="U14" s="5">
        <f>IF(IFERROR(INDEX('[1]予選ヒートBGr-レース結果表（貼付）'!$A:$Z,MATCH($B14,'[1]予選ヒートBGr-レース結果表（貼付）'!$B:$B,0),MATCH(U$11,'[1]予選ヒートBGr-レース結果表（貼付）'!$1:$1,0)),"")=0,"",IFERROR(INDEX('[1]予選ヒートBGr-レース結果表（貼付）'!$A:$Z,MATCH($B14,'[1]予選ヒートBGr-レース結果表（貼付）'!$B:$B,0),MATCH(U$11,'[1]予選ヒートBGr-レース結果表（貼付）'!$1:$1,0)),""))</f>
        <v>81.378</v>
      </c>
    </row>
    <row r="15" spans="1:21" ht="12.75" customHeight="1" x14ac:dyDescent="0.2">
      <c r="A15" s="30">
        <f>IF(OR('[1]予選ヒートBGr-レース結果表（貼付）'!A4="DNF",'[1]予選ヒートBGr-レース結果表（貼付）'!A4="DNS",'[1]予選ヒートBGr-レース結果表（貼付）'!A4="DQ"),'[1]予選ヒートBGr-レース結果表（貼付）'!A4,IF(MAX('[1]予選ヒートBGr-レース結果表（貼付）'!$A:$A)&gt;A14,A14+1,""))</f>
        <v>3</v>
      </c>
      <c r="B15" s="31">
        <f>IFERROR(INDEX('[1]予選ヒートBGr-レース結果表（貼付）'!A4:$Z$50,MATCH($A15,'[1]予選ヒートBGr-レース結果表（貼付）'!A4:$A$50,0),MATCH('[1]公式予選（TT）AGr-結果表（印刷）'!B$11,'[1]予選ヒートBGr-レース結果表（貼付）'!$1:$1,0)),"")</f>
        <v>66</v>
      </c>
      <c r="C15" s="32"/>
      <c r="D15" s="33" t="str">
        <f>IFERROR(INDEX('[1]予選ヒートBGr-レース結果表（貼付）'!$A:$Z,MATCH($A15,'[1]予選ヒートBGr-レース結果表（貼付）'!$A:$A,0),MATCH('予選ヒート2Gr-レース結果表'!D$11,'[1]予選ヒートBGr-レース結果表（貼付）'!$1:$1,0)),"")</f>
        <v>松井 沙麗</v>
      </c>
      <c r="E15" s="34" t="str">
        <f>IFERROR(INDEX('[1]予選ヒートBGr-レース結果表（貼付）'!$A:$Z,MATCH($A15,'[1]予選ヒートBGr-レース結果表（貼付）'!$A:$A,0),MATCH('予選ヒート2Gr-レース結果表'!E$11,'[1]予選ヒートBGr-レース結果表（貼付）'!$1:$1,0)),"")</f>
        <v>TONY/YAMAHA</v>
      </c>
      <c r="F15" s="35" t="str">
        <f>IFERROR(INDEX('[1]予選ヒートBGr-レース結果表（貼付）'!$A:$Z,MATCH($A15,'[1]予選ヒートBGr-レース結果表（貼付）'!$A:$A,0),MATCH('予選ヒート2Gr-レース結果表'!F$11,'[1]予選ヒートBGr-レース結果表（貼付）'!$1:$1,0)),"")</f>
        <v>BEMAX RACING</v>
      </c>
      <c r="G15" s="36" t="str">
        <f>IFERROR(INDEX('[1]予選ヒートBGr-レース結果表（貼付）'!$A:$Z,MATCH($A15,'[1]予選ヒートBGr-レース結果表（貼付）'!$A:$A,0),MATCH('予選ヒート2Gr-レース結果表'!G$11,'[1]予選ヒートBGr-レース結果表（貼付）'!$1:$1,0)),"")</f>
        <v>BS</v>
      </c>
      <c r="H15" s="37">
        <f>IFERROR(INDEX('[1]予選ヒートBGr-レース結果表（貼付）'!$A:$Z,MATCH($A15,'[1]予選ヒートBGr-レース結果表（貼付）'!$A:$A,0),MATCH('予選ヒート2Gr-レース結果表'!H$11,'[1]予選ヒートBGr-レース結果表（貼付）'!$1:$1,0)),"")</f>
        <v>10</v>
      </c>
      <c r="I15" s="38">
        <f>IFERROR(INDEX('[1]予選ヒートBGr-レース結果表（貼付）'!$A:$Z,MATCH($A15,'[1]予選ヒートBGr-レース結果表（貼付）'!$A:$A,0),MATCH('予選ヒート2Gr-レース結果表'!I$11,'[1]予選ヒートBGr-レース結果表（貼付）'!$1:$1,0)),"")</f>
        <v>6.5110069444444451E-3</v>
      </c>
      <c r="J15" s="39">
        <f>IFERROR(IF(A15="DNS","",IF(A15="DQ","",INDEX('[1]予選ヒートBGr-レース結果表（貼付）'!$A:$Z,MATCH($B15,'[1]予選ヒートBGr-レース結果表（貼付）'!$B:$B,0),MATCH('予選ヒート2Gr-レース結果表'!J$11,'[1]予選ヒートBGr-レース結果表（貼付）'!$1:$1,0)))),"")</f>
        <v>1.8169999999999999</v>
      </c>
      <c r="K15" s="39">
        <f>IFERROR(IF(A15="DNS","",IF(A15="DQ","",INDEX('[1]予選ヒートBGr-レース結果表（貼付）'!$A:$Z,MATCH($B15,'[1]予選ヒートBGr-レース結果表（貼付）'!$B:$B,0),MATCH('予選ヒート2Gr-レース結果表'!K$11,'[1]予選ヒートBGr-レース結果表（貼付）'!$1:$1,0)))),"")</f>
        <v>0.39400000000000002</v>
      </c>
      <c r="L15" s="40">
        <f>IFERROR(IF(A15="DNS","",IF(A15="DQ","",INDEX('[1]予選ヒートBGr-レース結果表（貼付）'!$A:$Z,MATCH($B15,'[1]予選ヒートBGr-レース結果表（貼付）'!$B:$B,0),MATCH('予選ヒート2Gr-レース結果表'!L$11,'[1]予選ヒートBGr-レース結果表（貼付）'!$1:$1,0)))),"")</f>
        <v>55.668999999999997</v>
      </c>
      <c r="M15" s="41" t="str">
        <f t="shared" si="0"/>
        <v/>
      </c>
      <c r="N15" s="42"/>
      <c r="O15" s="3"/>
      <c r="P15" s="4" t="str">
        <f>IF(IFERROR(INDEX('[1]予選ヒートBGr-レース結果表（貼付）'!$A:$Z,MATCH($B15,'[1]予選ヒートBGr-レース結果表（貼付）'!$B:$B,0),MATCH(P$11,'[1]予選ヒートBGr-レース結果表（貼付）'!$1:$1,0)),"")=0,"",IFERROR(INDEX('[1]予選ヒートBGr-レース結果表（貼付）'!$A:$Z,MATCH($B15,'[1]予選ヒートBGr-レース結果表（貼付）'!$B:$B,0),MATCH(P$11,'[1]予選ヒートBGr-レース結果表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予選ヒートBGr-レース結果表（貼付）'!$A:$Z,MATCH($A15,'[1]予選ヒートBGr-レース結果表（貼付）'!$A:$A,0),MATCH(S$11,'[1]予選ヒートBGr-レース結果表（貼付）'!$1:$1,0)),"")=0,"",IFERROR(INDEX('[1]予選ヒートBGr-レース結果表（貼付）'!$A:$Z,MATCH($A15,'[1]予選ヒートBGr-レース結果表（貼付）'!$A:$A,0),MATCH(S$11,'[1]予選ヒートBGr-レース結果表（貼付）'!$1:$1,0)),""))</f>
        <v/>
      </c>
      <c r="T15" s="4"/>
      <c r="U15" s="5">
        <f>IF(IFERROR(INDEX('[1]予選ヒートBGr-レース結果表（貼付）'!$A:$Z,MATCH($B15,'[1]予選ヒートBGr-レース結果表（貼付）'!$B:$B,0),MATCH(U$11,'[1]予選ヒートBGr-レース結果表（貼付）'!$1:$1,0)),"")=0,"",IFERROR(INDEX('[1]予選ヒートBGr-レース結果表（貼付）'!$A:$Z,MATCH($B15,'[1]予選ヒートBGr-レース結果表（貼付）'!$B:$B,0),MATCH(U$11,'[1]予選ヒートBGr-レース結果表（貼付）'!$1:$1,0)),""))</f>
        <v>81.739999999999995</v>
      </c>
    </row>
    <row r="16" spans="1:21" ht="12.75" customHeight="1" x14ac:dyDescent="0.2">
      <c r="A16" s="30">
        <f>IF(OR('[1]予選ヒートBGr-レース結果表（貼付）'!A5="DNF",'[1]予選ヒートBGr-レース結果表（貼付）'!A5="DNS",'[1]予選ヒートBGr-レース結果表（貼付）'!A5="DQ"),'[1]予選ヒートBGr-レース結果表（貼付）'!A5,IF(MAX('[1]予選ヒートBGr-レース結果表（貼付）'!$A:$A)&gt;A15,A15+1,""))</f>
        <v>4</v>
      </c>
      <c r="B16" s="31">
        <f>IFERROR(INDEX('[1]予選ヒートBGr-レース結果表（貼付）'!A5:$Z$50,MATCH($A16,'[1]予選ヒートBGr-レース結果表（貼付）'!A5:$A$50,0),MATCH('[1]公式予選（TT）AGr-結果表（印刷）'!B$11,'[1]予選ヒートBGr-レース結果表（貼付）'!$1:$1,0)),"")</f>
        <v>86</v>
      </c>
      <c r="C16" s="32"/>
      <c r="D16" s="33" t="str">
        <f>IFERROR(INDEX('[1]予選ヒートBGr-レース結果表（貼付）'!$A:$Z,MATCH($A16,'[1]予選ヒートBGr-レース結果表（貼付）'!$A:$A,0),MATCH('予選ヒート2Gr-レース結果表'!D$11,'[1]予選ヒートBGr-レース結果表（貼付）'!$1:$1,0)),"")</f>
        <v>片岡 陽</v>
      </c>
      <c r="E16" s="34" t="str">
        <f>IFERROR(INDEX('[1]予選ヒートBGr-レース結果表（貼付）'!$A:$Z,MATCH($A16,'[1]予選ヒートBGr-レース結果表（貼付）'!$A:$A,0),MATCH('予選ヒート2Gr-レース結果表'!E$11,'[1]予選ヒートBGr-レース結果表（貼付）'!$1:$1,0)),"")</f>
        <v>ﾌﾟﾗｶﾞ/YAMAHA</v>
      </c>
      <c r="F16" s="35" t="str">
        <f>IFERROR(INDEX('[1]予選ヒートBGr-レース結果表（貼付）'!$A:$Z,MATCH($A16,'[1]予選ヒートBGr-レース結果表（貼付）'!$A:$A,0),MATCH('予選ヒート2Gr-レース結果表'!F$11,'[1]予選ヒートBGr-レース結果表（貼付）'!$1:$1,0)),"")</f>
        <v>WRT</v>
      </c>
      <c r="G16" s="36" t="str">
        <f>IFERROR(INDEX('[1]予選ヒートBGr-レース結果表（貼付）'!$A:$Z,MATCH($A16,'[1]予選ヒートBGr-レース結果表（貼付）'!$A:$A,0),MATCH('予選ヒート2Gr-レース結果表'!G$11,'[1]予選ヒートBGr-レース結果表（貼付）'!$1:$1,0)),"")</f>
        <v>BS</v>
      </c>
      <c r="H16" s="37">
        <f>IFERROR(INDEX('[1]予選ヒートBGr-レース結果表（貼付）'!$A:$Z,MATCH($A16,'[1]予選ヒートBGr-レース結果表（貼付）'!$A:$A,0),MATCH('予選ヒート2Gr-レース結果表'!H$11,'[1]予選ヒートBGr-レース結果表（貼付）'!$1:$1,0)),"")</f>
        <v>10</v>
      </c>
      <c r="I16" s="38">
        <f>IFERROR(INDEX('[1]予選ヒートBGr-レース結果表（貼付）'!$A:$Z,MATCH($A16,'[1]予選ヒートBGr-レース結果表（貼付）'!$A:$A,0),MATCH('予選ヒート2Gr-レース結果表'!I$11,'[1]予選ヒートBGr-レース結果表（貼付）'!$1:$1,0)),"")</f>
        <v>6.5242013888888893E-3</v>
      </c>
      <c r="J16" s="39">
        <f>IFERROR(IF(A16="DNS","",IF(A16="DQ","",INDEX('[1]予選ヒートBGr-レース結果表（貼付）'!$A:$Z,MATCH($B16,'[1]予選ヒートBGr-レース結果表（貼付）'!$B:$B,0),MATCH('予選ヒート2Gr-レース結果表'!J$11,'[1]予選ヒートBGr-レース結果表（貼付）'!$1:$1,0)))),"")</f>
        <v>2.9569999999999999</v>
      </c>
      <c r="K16" s="39">
        <f>IFERROR(IF(A16="DNS","",IF(A16="DQ","",INDEX('[1]予選ヒートBGr-レース結果表（貼付）'!$A:$Z,MATCH($B16,'[1]予選ヒートBGr-レース結果表（貼付）'!$B:$B,0),MATCH('予選ヒート2Gr-レース結果表'!K$11,'[1]予選ヒートBGr-レース結果表（貼付）'!$1:$1,0)))),"")</f>
        <v>1.1399999999999999</v>
      </c>
      <c r="L16" s="40">
        <f>IFERROR(IF(A16="DNS","",IF(A16="DQ","",INDEX('[1]予選ヒートBGr-レース結果表（貼付）'!$A:$Z,MATCH($B16,'[1]予選ヒートBGr-レース結果表（貼付）'!$B:$B,0),MATCH('予選ヒート2Gr-レース結果表'!L$11,'[1]予選ヒートBGr-レース結果表（貼付）'!$1:$1,0)))),"")</f>
        <v>55.969000000000001</v>
      </c>
      <c r="M16" s="41" t="str">
        <f t="shared" si="0"/>
        <v/>
      </c>
      <c r="N16" s="42"/>
      <c r="O16" s="3"/>
      <c r="P16" s="4" t="str">
        <f>IF(IFERROR(INDEX('[1]予選ヒートBGr-レース結果表（貼付）'!$A:$Z,MATCH($B16,'[1]予選ヒートBGr-レース結果表（貼付）'!$B:$B,0),MATCH(P$11,'[1]予選ヒートBGr-レース結果表（貼付）'!$1:$1,0)),"")=0,"",IFERROR(INDEX('[1]予選ヒートBGr-レース結果表（貼付）'!$A:$Z,MATCH($B16,'[1]予選ヒートBGr-レース結果表（貼付）'!$B:$B,0),MATCH(P$11,'[1]予選ヒートBGr-レース結果表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予選ヒートBGr-レース結果表（貼付）'!$A:$Z,MATCH($A16,'[1]予選ヒートBGr-レース結果表（貼付）'!$A:$A,0),MATCH(S$11,'[1]予選ヒートBGr-レース結果表（貼付）'!$1:$1,0)),"")=0,"",IFERROR(INDEX('[1]予選ヒートBGr-レース結果表（貼付）'!$A:$Z,MATCH($A16,'[1]予選ヒートBGr-レース結果表（貼付）'!$A:$A,0),MATCH(S$11,'[1]予選ヒートBGr-レース結果表（貼付）'!$1:$1,0)),""))</f>
        <v/>
      </c>
      <c r="T16" s="4"/>
      <c r="U16" s="5">
        <f>IF(IFERROR(INDEX('[1]予選ヒートBGr-レース結果表（貼付）'!$A:$Z,MATCH($B16,'[1]予選ヒートBGr-レース結果表（貼付）'!$B:$B,0),MATCH(U$11,'[1]予選ヒートBGr-レース結果表（貼付）'!$1:$1,0)),"")=0,"",IFERROR(INDEX('[1]予選ヒートBGr-レース結果表（貼付）'!$A:$Z,MATCH($B16,'[1]予選ヒートBGr-レース結果表（貼付）'!$B:$B,0),MATCH(U$11,'[1]予選ヒートBGr-レース結果表（貼付）'!$1:$1,0)),""))</f>
        <v>81.302000000000007</v>
      </c>
    </row>
    <row r="17" spans="1:21" ht="12.75" customHeight="1" x14ac:dyDescent="0.2">
      <c r="A17" s="30">
        <f>IF(OR('[1]予選ヒートBGr-レース結果表（貼付）'!A6="DNF",'[1]予選ヒートBGr-レース結果表（貼付）'!A6="DNS",'[1]予選ヒートBGr-レース結果表（貼付）'!A6="DQ"),'[1]予選ヒートBGr-レース結果表（貼付）'!A6,IF(MAX('[1]予選ヒートBGr-レース結果表（貼付）'!$A:$A)&gt;A16,A16+1,""))</f>
        <v>5</v>
      </c>
      <c r="B17" s="31">
        <f>IFERROR(INDEX('[1]予選ヒートBGr-レース結果表（貼付）'!A6:$Z$50,MATCH($A17,'[1]予選ヒートBGr-レース結果表（貼付）'!A6:$A$50,0),MATCH('[1]公式予選（TT）AGr-結果表（印刷）'!B$11,'[1]予選ヒートBGr-レース結果表（貼付）'!$1:$1,0)),"")</f>
        <v>44</v>
      </c>
      <c r="C17" s="32"/>
      <c r="D17" s="33" t="str">
        <f>IFERROR(INDEX('[1]予選ヒートBGr-レース結果表（貼付）'!$A:$Z,MATCH($A17,'[1]予選ヒートBGr-レース結果表（貼付）'!$A:$A,0),MATCH('予選ヒート2Gr-レース結果表'!D$11,'[1]予選ヒートBGr-レース結果表（貼付）'!$1:$1,0)),"")</f>
        <v>酒井 龍太郎</v>
      </c>
      <c r="E17" s="34" t="str">
        <f>IFERROR(INDEX('[1]予選ヒートBGr-レース結果表（貼付）'!$A:$Z,MATCH($A17,'[1]予選ヒートBGr-レース結果表（貼付）'!$A:$A,0),MATCH('予選ヒート2Gr-レース結果表'!E$11,'[1]予選ヒートBGr-レース結果表（貼付）'!$1:$1,0)),"")</f>
        <v>EXPRIT/YAMAHA</v>
      </c>
      <c r="F17" s="35" t="str">
        <f>IFERROR(INDEX('[1]予選ヒートBGr-レース結果表（貼付）'!$A:$Z,MATCH($A17,'[1]予選ヒートBGr-レース結果表（貼付）'!$A:$A,0),MATCH('予選ヒート2Gr-レース結果表'!F$11,'[1]予選ヒートBGr-レース結果表（貼付）'!$1:$1,0)),"")</f>
        <v>ﾐﾂｻﾀﾞ PWG RACING</v>
      </c>
      <c r="G17" s="36" t="str">
        <f>IFERROR(INDEX('[1]予選ヒートBGr-レース結果表（貼付）'!$A:$Z,MATCH($A17,'[1]予選ヒートBGr-レース結果表（貼付）'!$A:$A,0),MATCH('予選ヒート2Gr-レース結果表'!G$11,'[1]予選ヒートBGr-レース結果表（貼付）'!$1:$1,0)),"")</f>
        <v>BS</v>
      </c>
      <c r="H17" s="37">
        <f>IFERROR(INDEX('[1]予選ヒートBGr-レース結果表（貼付）'!$A:$Z,MATCH($A17,'[1]予選ヒートBGr-レース結果表（貼付）'!$A:$A,0),MATCH('予選ヒート2Gr-レース結果表'!H$11,'[1]予選ヒートBGr-レース結果表（貼付）'!$1:$1,0)),"")</f>
        <v>10</v>
      </c>
      <c r="I17" s="38">
        <f>IFERROR(INDEX('[1]予選ヒートBGr-レース結果表（貼付）'!$A:$Z,MATCH($A17,'[1]予選ヒートBGr-レース結果表（貼付）'!$A:$A,0),MATCH('予選ヒート2Gr-レース結果表'!I$11,'[1]予選ヒートBGr-レース結果表（貼付）'!$1:$1,0)),"")</f>
        <v>6.5324421296296294E-3</v>
      </c>
      <c r="J17" s="39">
        <f>IFERROR(IF(A17="DNS","",IF(A17="DQ","",INDEX('[1]予選ヒートBGr-レース結果表（貼付）'!$A:$Z,MATCH($B17,'[1]予選ヒートBGr-レース結果表（貼付）'!$B:$B,0),MATCH('予選ヒート2Gr-レース結果表'!J$11,'[1]予選ヒートBGr-レース結果表（貼付）'!$1:$1,0)))),"")</f>
        <v>3.669</v>
      </c>
      <c r="K17" s="39">
        <f>IFERROR(IF(A17="DNS","",IF(A17="DQ","",INDEX('[1]予選ヒートBGr-レース結果表（貼付）'!$A:$Z,MATCH($B17,'[1]予選ヒートBGr-レース結果表（貼付）'!$B:$B,0),MATCH('予選ヒート2Gr-レース結果表'!K$11,'[1]予選ヒートBGr-レース結果表（貼付）'!$1:$1,0)))),"")</f>
        <v>0.71199999999999997</v>
      </c>
      <c r="L17" s="40">
        <f>IFERROR(IF(A17="DNS","",IF(A17="DQ","",INDEX('[1]予選ヒートBGr-レース結果表（貼付）'!$A:$Z,MATCH($B17,'[1]予選ヒートBGr-レース結果表（貼付）'!$B:$B,0),MATCH('予選ヒート2Gr-レース結果表'!L$11,'[1]予選ヒートBGr-レース結果表（貼付）'!$1:$1,0)))),"")</f>
        <v>55.795999999999999</v>
      </c>
      <c r="M17" s="41" t="str">
        <f t="shared" si="0"/>
        <v/>
      </c>
      <c r="N17" s="42"/>
      <c r="O17" s="3"/>
      <c r="P17" s="4" t="str">
        <f>IF(IFERROR(INDEX('[1]予選ヒートBGr-レース結果表（貼付）'!$A:$Z,MATCH($B17,'[1]予選ヒートBGr-レース結果表（貼付）'!$B:$B,0),MATCH(P$11,'[1]予選ヒートBGr-レース結果表（貼付）'!$1:$1,0)),"")=0,"",IFERROR(INDEX('[1]予選ヒートBGr-レース結果表（貼付）'!$A:$Z,MATCH($B17,'[1]予選ヒートBGr-レース結果表（貼付）'!$B:$B,0),MATCH(P$11,'[1]予選ヒートBGr-レース結果表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予選ヒートBGr-レース結果表（貼付）'!$A:$Z,MATCH($A17,'[1]予選ヒートBGr-レース結果表（貼付）'!$A:$A,0),MATCH(S$11,'[1]予選ヒートBGr-レース結果表（貼付）'!$1:$1,0)),"")=0,"",IFERROR(INDEX('[1]予選ヒートBGr-レース結果表（貼付）'!$A:$Z,MATCH($A17,'[1]予選ヒートBGr-レース結果表（貼付）'!$A:$A,0),MATCH(S$11,'[1]予選ヒートBGr-レース結果表（貼付）'!$1:$1,0)),""))</f>
        <v/>
      </c>
      <c r="T17" s="4"/>
      <c r="U17" s="5">
        <f>IF(IFERROR(INDEX('[1]予選ヒートBGr-レース結果表（貼付）'!$A:$Z,MATCH($B17,'[1]予選ヒートBGr-レース結果表（貼付）'!$B:$B,0),MATCH(U$11,'[1]予選ヒートBGr-レース結果表（貼付）'!$1:$1,0)),"")=0,"",IFERROR(INDEX('[1]予選ヒートBGr-レース結果表（貼付）'!$A:$Z,MATCH($B17,'[1]予選ヒートBGr-レース結果表（貼付）'!$B:$B,0),MATCH(U$11,'[1]予選ヒートBGr-レース結果表（貼付）'!$1:$1,0)),""))</f>
        <v>81.554000000000002</v>
      </c>
    </row>
    <row r="18" spans="1:21" ht="12.75" customHeight="1" x14ac:dyDescent="0.2">
      <c r="A18" s="30">
        <f>IF(OR('[1]予選ヒートBGr-レース結果表（貼付）'!A7="DNF",'[1]予選ヒートBGr-レース結果表（貼付）'!A7="DNS",'[1]予選ヒートBGr-レース結果表（貼付）'!A7="DQ"),'[1]予選ヒートBGr-レース結果表（貼付）'!A7,IF(MAX('[1]予選ヒートBGr-レース結果表（貼付）'!$A:$A)&gt;A17,A17+1,""))</f>
        <v>6</v>
      </c>
      <c r="B18" s="31">
        <f>IFERROR(INDEX('[1]予選ヒートBGr-レース結果表（貼付）'!A7:$Z$50,MATCH($A18,'[1]予選ヒートBGr-レース結果表（貼付）'!A7:$A$50,0),MATCH('[1]公式予選（TT）AGr-結果表（印刷）'!B$11,'[1]予選ヒートBGr-レース結果表（貼付）'!$1:$1,0)),"")</f>
        <v>46</v>
      </c>
      <c r="C18" s="32"/>
      <c r="D18" s="33" t="str">
        <f>IFERROR(INDEX('[1]予選ヒートBGr-レース結果表（貼付）'!$A:$Z,MATCH($A18,'[1]予選ヒートBGr-レース結果表（貼付）'!$A:$A,0),MATCH('予選ヒート2Gr-レース結果表'!D$11,'[1]予選ヒートBGr-レース結果表（貼付）'!$1:$1,0)),"")</f>
        <v>山代 諭和</v>
      </c>
      <c r="E18" s="34" t="str">
        <f>IFERROR(INDEX('[1]予選ヒートBGr-レース結果表（貼付）'!$A:$Z,MATCH($A18,'[1]予選ヒートBGr-レース結果表（貼付）'!$A:$A,0),MATCH('予選ヒート2Gr-レース結果表'!E$11,'[1]予選ヒートBGr-レース結果表（貼付）'!$1:$1,0)),"")</f>
        <v>EXPRIT/YAMAHA</v>
      </c>
      <c r="F18" s="35" t="str">
        <f>IFERROR(INDEX('[1]予選ヒートBGr-レース結果表（貼付）'!$A:$Z,MATCH($A18,'[1]予選ヒートBGr-レース結果表（貼付）'!$A:$A,0),MATCH('予選ヒート2Gr-レース結果表'!F$11,'[1]予選ヒートBGr-レース結果表（貼付）'!$1:$1,0)),"")</f>
        <v>quaranta sei YRTwithGEMINI</v>
      </c>
      <c r="G18" s="36" t="str">
        <f>IFERROR(INDEX('[1]予選ヒートBGr-レース結果表（貼付）'!$A:$Z,MATCH($A18,'[1]予選ヒートBGr-レース結果表（貼付）'!$A:$A,0),MATCH('予選ヒート2Gr-レース結果表'!G$11,'[1]予選ヒートBGr-レース結果表（貼付）'!$1:$1,0)),"")</f>
        <v>BS</v>
      </c>
      <c r="H18" s="37">
        <f>IFERROR(INDEX('[1]予選ヒートBGr-レース結果表（貼付）'!$A:$Z,MATCH($A18,'[1]予選ヒートBGr-レース結果表（貼付）'!$A:$A,0),MATCH('予選ヒート2Gr-レース結果表'!H$11,'[1]予選ヒートBGr-レース結果表（貼付）'!$1:$1,0)),"")</f>
        <v>10</v>
      </c>
      <c r="I18" s="38">
        <f>IFERROR(INDEX('[1]予選ヒートBGr-レース結果表（貼付）'!$A:$Z,MATCH($A18,'[1]予選ヒートBGr-レース結果表（貼付）'!$A:$A,0),MATCH('予選ヒート2Gr-レース結果表'!I$11,'[1]予選ヒートBGr-レース結果表（貼付）'!$1:$1,0)),"")</f>
        <v>6.5356018518518515E-3</v>
      </c>
      <c r="J18" s="39">
        <f>IFERROR(IF(A18="DNS","",IF(A18="DQ","",INDEX('[1]予選ヒートBGr-レース結果表（貼付）'!$A:$Z,MATCH($B18,'[1]予選ヒートBGr-レース結果表（貼付）'!$B:$B,0),MATCH('予選ヒート2Gr-レース結果表'!J$11,'[1]予選ヒートBGr-レース結果表（貼付）'!$1:$1,0)))),"")</f>
        <v>3.9420000000000002</v>
      </c>
      <c r="K18" s="39">
        <f>IFERROR(IF(A18="DNS","",IF(A18="DQ","",INDEX('[1]予選ヒートBGr-レース結果表（貼付）'!$A:$Z,MATCH($B18,'[1]予選ヒートBGr-レース結果表（貼付）'!$B:$B,0),MATCH('予選ヒート2Gr-レース結果表'!K$11,'[1]予選ヒートBGr-レース結果表（貼付）'!$1:$1,0)))),"")</f>
        <v>0.27300000000000002</v>
      </c>
      <c r="L18" s="40">
        <f>IFERROR(IF(A18="DNS","",IF(A18="DQ","",INDEX('[1]予選ヒートBGr-レース結果表（貼付）'!$A:$Z,MATCH($B18,'[1]予選ヒートBGr-レース結果表（貼付）'!$B:$B,0),MATCH('予選ヒート2Gr-レース結果表'!L$11,'[1]予選ヒートBGr-レース結果表（貼付）'!$1:$1,0)))),"")</f>
        <v>55.968000000000004</v>
      </c>
      <c r="M18" s="41" t="str">
        <f t="shared" si="0"/>
        <v/>
      </c>
      <c r="N18" s="42"/>
      <c r="O18" s="3"/>
      <c r="P18" s="4" t="str">
        <f>IF(IFERROR(INDEX('[1]予選ヒートBGr-レース結果表（貼付）'!$A:$Z,MATCH($B18,'[1]予選ヒートBGr-レース結果表（貼付）'!$B:$B,0),MATCH(P$11,'[1]予選ヒートBGr-レース結果表（貼付）'!$1:$1,0)),"")=0,"",IFERROR(INDEX('[1]予選ヒートBGr-レース結果表（貼付）'!$A:$Z,MATCH($B18,'[1]予選ヒートBGr-レース結果表（貼付）'!$B:$B,0),MATCH(P$11,'[1]予選ヒートBGr-レース結果表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予選ヒートBGr-レース結果表（貼付）'!$A:$Z,MATCH($A18,'[1]予選ヒートBGr-レース結果表（貼付）'!$A:$A,0),MATCH(S$11,'[1]予選ヒートBGr-レース結果表（貼付）'!$1:$1,0)),"")=0,"",IFERROR(INDEX('[1]予選ヒートBGr-レース結果表（貼付）'!$A:$Z,MATCH($A18,'[1]予選ヒートBGr-レース結果表（貼付）'!$A:$A,0),MATCH(S$11,'[1]予選ヒートBGr-レース結果表（貼付）'!$1:$1,0)),""))</f>
        <v/>
      </c>
      <c r="T18" s="4"/>
      <c r="U18" s="5">
        <f>IF(IFERROR(INDEX('[1]予選ヒートBGr-レース結果表（貼付）'!$A:$Z,MATCH($B18,'[1]予選ヒートBGr-レース結果表（貼付）'!$B:$B,0),MATCH(U$11,'[1]予選ヒートBGr-レース結果表（貼付）'!$1:$1,0)),"")=0,"",IFERROR(INDEX('[1]予選ヒートBGr-レース結果表（貼付）'!$A:$Z,MATCH($B18,'[1]予選ヒートBGr-レース結果表（貼付）'!$B:$B,0),MATCH(U$11,'[1]予選ヒートBGr-レース結果表（貼付）'!$1:$1,0)),""))</f>
        <v>81.304000000000002</v>
      </c>
    </row>
    <row r="19" spans="1:21" ht="12.75" customHeight="1" x14ac:dyDescent="0.2">
      <c r="A19" s="30">
        <f>IF(OR('[1]予選ヒートBGr-レース結果表（貼付）'!A8="DNF",'[1]予選ヒートBGr-レース結果表（貼付）'!A8="DNS",'[1]予選ヒートBGr-レース結果表（貼付）'!A8="DQ"),'[1]予選ヒートBGr-レース結果表（貼付）'!A8,IF(MAX('[1]予選ヒートBGr-レース結果表（貼付）'!$A:$A)&gt;A18,A18+1,""))</f>
        <v>7</v>
      </c>
      <c r="B19" s="31">
        <f>IFERROR(INDEX('[1]予選ヒートBGr-レース結果表（貼付）'!A8:$Z$50,MATCH($A19,'[1]予選ヒートBGr-レース結果表（貼付）'!A8:$A$50,0),MATCH('[1]公式予選（TT）AGr-結果表（印刷）'!B$11,'[1]予選ヒートBGr-レース結果表（貼付）'!$1:$1,0)),"")</f>
        <v>21</v>
      </c>
      <c r="C19" s="32"/>
      <c r="D19" s="33" t="str">
        <f>IFERROR(INDEX('[1]予選ヒートBGr-レース結果表（貼付）'!$A:$Z,MATCH($A19,'[1]予選ヒートBGr-レース結果表（貼付）'!$A:$A,0),MATCH('予選ヒート2Gr-レース結果表'!D$11,'[1]予選ヒートBGr-レース結果表（貼付）'!$1:$1,0)),"")</f>
        <v>栗原 瑞唯</v>
      </c>
      <c r="E19" s="34" t="str">
        <f>IFERROR(INDEX('[1]予選ヒートBGr-レース結果表（貼付）'!$A:$Z,MATCH($A19,'[1]予選ヒートBGr-レース結果表（貼付）'!$A:$A,0),MATCH('予選ヒート2Gr-レース結果表'!E$11,'[1]予選ヒートBGr-レース結果表（貼付）'!$1:$1,0)),"")</f>
        <v>MINATO/YAMAHA</v>
      </c>
      <c r="F19" s="35" t="str">
        <f>IFERROR(INDEX('[1]予選ヒートBGr-レース結果表（貼付）'!$A:$Z,MATCH($A19,'[1]予選ヒートBGr-レース結果表（貼付）'!$A:$A,0),MATCH('予選ヒート2Gr-レース結果表'!F$11,'[1]予選ヒートBGr-レース結果表（貼付）'!$1:$1,0)),"")</f>
        <v>SUPER CREW'S</v>
      </c>
      <c r="G19" s="36" t="str">
        <f>IFERROR(INDEX('[1]予選ヒートBGr-レース結果表（貼付）'!$A:$Z,MATCH($A19,'[1]予選ヒートBGr-レース結果表（貼付）'!$A:$A,0),MATCH('予選ヒート2Gr-レース結果表'!G$11,'[1]予選ヒートBGr-レース結果表（貼付）'!$1:$1,0)),"")</f>
        <v>BS</v>
      </c>
      <c r="H19" s="37">
        <f>IFERROR(INDEX('[1]予選ヒートBGr-レース結果表（貼付）'!$A:$Z,MATCH($A19,'[1]予選ヒートBGr-レース結果表（貼付）'!$A:$A,0),MATCH('予選ヒート2Gr-レース結果表'!H$11,'[1]予選ヒートBGr-レース結果表（貼付）'!$1:$1,0)),"")</f>
        <v>10</v>
      </c>
      <c r="I19" s="38">
        <f>IFERROR(INDEX('[1]予選ヒートBGr-レース結果表（貼付）'!$A:$Z,MATCH($A19,'[1]予選ヒートBGr-レース結果表（貼付）'!$A:$A,0),MATCH('予選ヒート2Gr-レース結果表'!I$11,'[1]予選ヒートBGr-レース結果表（貼付）'!$1:$1,0)),"")</f>
        <v>6.5388425925925926E-3</v>
      </c>
      <c r="J19" s="39">
        <f>IFERROR(IF(A19="DNS","",IF(A19="DQ","",INDEX('[1]予選ヒートBGr-レース結果表（貼付）'!$A:$Z,MATCH($B19,'[1]予選ヒートBGr-レース結果表（貼付）'!$B:$B,0),MATCH('予選ヒート2Gr-レース結果表'!J$11,'[1]予選ヒートBGr-レース結果表（貼付）'!$1:$1,0)))),"")</f>
        <v>4.2220000000000004</v>
      </c>
      <c r="K19" s="39">
        <f>IFERROR(IF(A19="DNS","",IF(A19="DQ","",INDEX('[1]予選ヒートBGr-レース結果表（貼付）'!$A:$Z,MATCH($B19,'[1]予選ヒートBGr-レース結果表（貼付）'!$B:$B,0),MATCH('予選ヒート2Gr-レース結果表'!K$11,'[1]予選ヒートBGr-レース結果表（貼付）'!$1:$1,0)))),"")</f>
        <v>0.28000000000000003</v>
      </c>
      <c r="L19" s="40">
        <f>IFERROR(IF(A19="DNS","",IF(A19="DQ","",INDEX('[1]予選ヒートBGr-レース結果表（貼付）'!$A:$Z,MATCH($B19,'[1]予選ヒートBGr-レース結果表（貼付）'!$B:$B,0),MATCH('予選ヒート2Gr-レース結果表'!L$11,'[1]予選ヒートBGr-レース結果表（貼付）'!$1:$1,0)))),"")</f>
        <v>55.89</v>
      </c>
      <c r="M19" s="41" t="str">
        <f t="shared" si="0"/>
        <v/>
      </c>
      <c r="N19" s="42"/>
      <c r="O19" s="3"/>
      <c r="P19" s="4" t="str">
        <f>IF(IFERROR(INDEX('[1]予選ヒートBGr-レース結果表（貼付）'!$A:$Z,MATCH($B19,'[1]予選ヒートBGr-レース結果表（貼付）'!$B:$B,0),MATCH(P$11,'[1]予選ヒートBGr-レース結果表（貼付）'!$1:$1,0)),"")=0,"",IFERROR(INDEX('[1]予選ヒートBGr-レース結果表（貼付）'!$A:$Z,MATCH($B19,'[1]予選ヒートBGr-レース結果表（貼付）'!$B:$B,0),MATCH(P$11,'[1]予選ヒートBGr-レース結果表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予選ヒートBGr-レース結果表（貼付）'!$A:$Z,MATCH($A19,'[1]予選ヒートBGr-レース結果表（貼付）'!$A:$A,0),MATCH(S$11,'[1]予選ヒートBGr-レース結果表（貼付）'!$1:$1,0)),"")=0,"",IFERROR(INDEX('[1]予選ヒートBGr-レース結果表（貼付）'!$A:$Z,MATCH($A19,'[1]予選ヒートBGr-レース結果表（貼付）'!$A:$A,0),MATCH(S$11,'[1]予選ヒートBGr-レース結果表（貼付）'!$1:$1,0)),""))</f>
        <v/>
      </c>
      <c r="T19" s="4"/>
      <c r="U19" s="5">
        <f>IF(IFERROR(INDEX('[1]予選ヒートBGr-レース結果表（貼付）'!$A:$Z,MATCH($B19,'[1]予選ヒートBGr-レース結果表（貼付）'!$B:$B,0),MATCH(U$11,'[1]予選ヒートBGr-レース結果表（貼付）'!$1:$1,0)),"")=0,"",IFERROR(INDEX('[1]予選ヒートBGr-レース結果表（貼付）'!$A:$Z,MATCH($B19,'[1]予選ヒートBGr-レース結果表（貼付）'!$B:$B,0),MATCH(U$11,'[1]予選ヒートBGr-レース結果表（貼付）'!$1:$1,0)),""))</f>
        <v>81.417000000000002</v>
      </c>
    </row>
    <row r="20" spans="1:21" ht="12.75" customHeight="1" x14ac:dyDescent="0.2">
      <c r="A20" s="30">
        <f>IF(OR('[1]予選ヒートBGr-レース結果表（貼付）'!A9="DNF",'[1]予選ヒートBGr-レース結果表（貼付）'!A9="DNS",'[1]予選ヒートBGr-レース結果表（貼付）'!A9="DQ"),'[1]予選ヒートBGr-レース結果表（貼付）'!A9,IF(MAX('[1]予選ヒートBGr-レース結果表（貼付）'!$A:$A)&gt;A19,A19+1,""))</f>
        <v>8</v>
      </c>
      <c r="B20" s="31">
        <f>IFERROR(INDEX('[1]予選ヒートBGr-レース結果表（貼付）'!A9:$Z$50,MATCH($A20,'[1]予選ヒートBGr-レース結果表（貼付）'!A9:$A$50,0),MATCH('[1]公式予選（TT）AGr-結果表（印刷）'!B$11,'[1]予選ヒートBGr-レース結果表（貼付）'!$1:$1,0)),"")</f>
        <v>20</v>
      </c>
      <c r="C20" s="32"/>
      <c r="D20" s="33" t="str">
        <f>IFERROR(INDEX('[1]予選ヒートBGr-レース結果表（貼付）'!$A:$Z,MATCH($A20,'[1]予選ヒートBGr-レース結果表（貼付）'!$A:$A,0),MATCH('予選ヒート2Gr-レース結果表'!D$11,'[1]予選ヒートBGr-レース結果表（貼付）'!$1:$1,0)),"")</f>
        <v>中西 凜音</v>
      </c>
      <c r="E20" s="34" t="str">
        <f>IFERROR(INDEX('[1]予選ヒートBGr-レース結果表（貼付）'!$A:$Z,MATCH($A20,'[1]予選ヒートBGr-レース結果表（貼付）'!$A:$A,0),MATCH('予選ヒート2Gr-レース結果表'!E$11,'[1]予選ヒートBGr-レース結果表（貼付）'!$1:$1,0)),"")</f>
        <v>Energy/YAMAHA</v>
      </c>
      <c r="F20" s="35" t="str">
        <f>IFERROR(INDEX('[1]予選ヒートBGr-レース結果表（貼付）'!$A:$Z,MATCH($A20,'[1]予選ヒートBGr-レース結果表（貼付）'!$A:$A,0),MATCH('予選ヒート2Gr-レース結果表'!F$11,'[1]予選ヒートBGr-レース結果表（貼付）'!$1:$1,0)),"")</f>
        <v>ﾁｰﾑﾅｶﾞｵ</v>
      </c>
      <c r="G20" s="36" t="str">
        <f>IFERROR(INDEX('[1]予選ヒートBGr-レース結果表（貼付）'!$A:$Z,MATCH($A20,'[1]予選ヒートBGr-レース結果表（貼付）'!$A:$A,0),MATCH('予選ヒート2Gr-レース結果表'!G$11,'[1]予選ヒートBGr-レース結果表（貼付）'!$1:$1,0)),"")</f>
        <v>BS</v>
      </c>
      <c r="H20" s="37">
        <f>IFERROR(INDEX('[1]予選ヒートBGr-レース結果表（貼付）'!$A:$Z,MATCH($A20,'[1]予選ヒートBGr-レース結果表（貼付）'!$A:$A,0),MATCH('予選ヒート2Gr-レース結果表'!H$11,'[1]予選ヒートBGr-レース結果表（貼付）'!$1:$1,0)),"")</f>
        <v>10</v>
      </c>
      <c r="I20" s="38">
        <f>IFERROR(INDEX('[1]予選ヒートBGr-レース結果表（貼付）'!$A:$Z,MATCH($A20,'[1]予選ヒートBGr-レース結果表（貼付）'!$A:$A,0),MATCH('予選ヒート2Gr-レース結果表'!I$11,'[1]予選ヒートBGr-レース結果表（貼付）'!$1:$1,0)),"")</f>
        <v>6.5644907407407414E-3</v>
      </c>
      <c r="J20" s="39">
        <f>IFERROR(IF(A20="DNS","",IF(A20="DQ","",INDEX('[1]予選ヒートBGr-レース結果表（貼付）'!$A:$Z,MATCH($B20,'[1]予選ヒートBGr-レース結果表（貼付）'!$B:$B,0),MATCH('予選ヒート2Gr-レース結果表'!J$11,'[1]予選ヒートBGr-レース結果表（貼付）'!$1:$1,0)))),"")</f>
        <v>6.4379999999999997</v>
      </c>
      <c r="K20" s="39">
        <f>IFERROR(IF(A20="DNS","",IF(A20="DQ","",INDEX('[1]予選ヒートBGr-レース結果表（貼付）'!$A:$Z,MATCH($B20,'[1]予選ヒートBGr-レース結果表（貼付）'!$B:$B,0),MATCH('予選ヒート2Gr-レース結果表'!K$11,'[1]予選ヒートBGr-レース結果表（貼付）'!$1:$1,0)))),"")</f>
        <v>2.2160000000000002</v>
      </c>
      <c r="L20" s="40">
        <f>IFERROR(IF(A20="DNS","",IF(A20="DQ","",INDEX('[1]予選ヒートBGr-レース結果表（貼付）'!$A:$Z,MATCH($B20,'[1]予選ヒートBGr-レース結果表（貼付）'!$B:$B,0),MATCH('予選ヒート2Gr-レース結果表'!L$11,'[1]予選ヒートBGr-レース結果表（貼付）'!$1:$1,0)))),"")</f>
        <v>56.01</v>
      </c>
      <c r="M20" s="41" t="str">
        <f t="shared" si="0"/>
        <v/>
      </c>
      <c r="N20" s="42"/>
      <c r="O20" s="3"/>
      <c r="P20" s="4" t="str">
        <f>IF(IFERROR(INDEX('[1]予選ヒートBGr-レース結果表（貼付）'!$A:$Z,MATCH($B20,'[1]予選ヒートBGr-レース結果表（貼付）'!$B:$B,0),MATCH(P$11,'[1]予選ヒートBGr-レース結果表（貼付）'!$1:$1,0)),"")=0,"",IFERROR(INDEX('[1]予選ヒートBGr-レース結果表（貼付）'!$A:$Z,MATCH($B20,'[1]予選ヒートBGr-レース結果表（貼付）'!$B:$B,0),MATCH(P$11,'[1]予選ヒートBGr-レース結果表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予選ヒートBGr-レース結果表（貼付）'!$A:$Z,MATCH($A20,'[1]予選ヒートBGr-レース結果表（貼付）'!$A:$A,0),MATCH(S$11,'[1]予選ヒートBGr-レース結果表（貼付）'!$1:$1,0)),"")=0,"",IFERROR(INDEX('[1]予選ヒートBGr-レース結果表（貼付）'!$A:$Z,MATCH($A20,'[1]予選ヒートBGr-レース結果表（貼付）'!$A:$A,0),MATCH(S$11,'[1]予選ヒートBGr-レース結果表（貼付）'!$1:$1,0)),""))</f>
        <v/>
      </c>
      <c r="T20" s="4"/>
      <c r="U20" s="5">
        <f>IF(IFERROR(INDEX('[1]予選ヒートBGr-レース結果表（貼付）'!$A:$Z,MATCH($B20,'[1]予選ヒートBGr-レース結果表（貼付）'!$B:$B,0),MATCH(U$11,'[1]予選ヒートBGr-レース結果表（貼付）'!$1:$1,0)),"")=0,"",IFERROR(INDEX('[1]予選ヒートBGr-レース結果表（貼付）'!$A:$Z,MATCH($B20,'[1]予選ヒートBGr-レース結果表（貼付）'!$B:$B,0),MATCH(U$11,'[1]予選ヒートBGr-レース結果表（貼付）'!$1:$1,0)),""))</f>
        <v>81.242999999999995</v>
      </c>
    </row>
    <row r="21" spans="1:21" ht="12.75" customHeight="1" x14ac:dyDescent="0.2">
      <c r="A21" s="30">
        <f>IF(OR('[1]予選ヒートBGr-レース結果表（貼付）'!A10="DNF",'[1]予選ヒートBGr-レース結果表（貼付）'!A10="DNS",'[1]予選ヒートBGr-レース結果表（貼付）'!A10="DQ"),'[1]予選ヒートBGr-レース結果表（貼付）'!A10,IF(MAX('[1]予選ヒートBGr-レース結果表（貼付）'!$A:$A)&gt;A20,A20+1,""))</f>
        <v>9</v>
      </c>
      <c r="B21" s="31">
        <f>IFERROR(INDEX('[1]予選ヒートBGr-レース結果表（貼付）'!A10:$Z$50,MATCH($A21,'[1]予選ヒートBGr-レース結果表（貼付）'!A10:$A$50,0),MATCH('[1]公式予選（TT）AGr-結果表（印刷）'!B$11,'[1]予選ヒートBGr-レース結果表（貼付）'!$1:$1,0)),"")</f>
        <v>51</v>
      </c>
      <c r="C21" s="32"/>
      <c r="D21" s="33" t="str">
        <f>IFERROR(INDEX('[1]予選ヒートBGr-レース結果表（貼付）'!$A:$Z,MATCH($A21,'[1]予選ヒートBGr-レース結果表（貼付）'!$A:$A,0),MATCH('予選ヒート2Gr-レース結果表'!D$11,'[1]予選ヒートBGr-レース結果表（貼付）'!$1:$1,0)),"")</f>
        <v>伊藤 楓馬</v>
      </c>
      <c r="E21" s="34" t="str">
        <f>IFERROR(INDEX('[1]予選ヒートBGr-レース結果表（貼付）'!$A:$Z,MATCH($A21,'[1]予選ヒートBGr-レース結果表（貼付）'!$A:$A,0),MATCH('予選ヒート2Gr-レース結果表'!E$11,'[1]予選ヒートBGr-レース結果表（貼付）'!$1:$1,0)),"")</f>
        <v>ｺｽﾐｯｸ/YAMAHA</v>
      </c>
      <c r="F21" s="35" t="str">
        <f>IFERROR(INDEX('[1]予選ヒートBGr-レース結果表（貼付）'!$A:$Z,MATCH($A21,'[1]予選ヒートBGr-レース結果表（貼付）'!$A:$A,0),MATCH('予選ヒート2Gr-レース結果表'!F$11,'[1]予選ヒートBGr-レース結果表（貼付）'!$1:$1,0)),"")</f>
        <v>FormationLapRacing</v>
      </c>
      <c r="G21" s="36" t="str">
        <f>IFERROR(INDEX('[1]予選ヒートBGr-レース結果表（貼付）'!$A:$Z,MATCH($A21,'[1]予選ヒートBGr-レース結果表（貼付）'!$A:$A,0),MATCH('予選ヒート2Gr-レース結果表'!G$11,'[1]予選ヒートBGr-レース結果表（貼付）'!$1:$1,0)),"")</f>
        <v>BS</v>
      </c>
      <c r="H21" s="37">
        <f>IFERROR(INDEX('[1]予選ヒートBGr-レース結果表（貼付）'!$A:$Z,MATCH($A21,'[1]予選ヒートBGr-レース結果表（貼付）'!$A:$A,0),MATCH('予選ヒート2Gr-レース結果表'!H$11,'[1]予選ヒートBGr-レース結果表（貼付）'!$1:$1,0)),"")</f>
        <v>10</v>
      </c>
      <c r="I21" s="38">
        <f>IFERROR(INDEX('[1]予選ヒートBGr-レース結果表（貼付）'!$A:$Z,MATCH($A21,'[1]予選ヒートBGr-レース結果表（貼付）'!$A:$A,0),MATCH('予選ヒート2Gr-レース結果表'!I$11,'[1]予選ヒートBGr-レース結果表（貼付）'!$1:$1,0)),"")</f>
        <v>6.5921875E-3</v>
      </c>
      <c r="J21" s="39">
        <f>IFERROR(IF(A21="DNS","",IF(A21="DQ","",INDEX('[1]予選ヒートBGr-レース結果表（貼付）'!$A:$Z,MATCH($B21,'[1]予選ヒートBGr-レース結果表（貼付）'!$B:$B,0),MATCH('予選ヒート2Gr-レース結果表'!J$11,'[1]予選ヒートBGr-レース結果表（貼付）'!$1:$1,0)))),"")</f>
        <v>8.8309999999999995</v>
      </c>
      <c r="K21" s="39">
        <f>IFERROR(IF(A21="DNS","",IF(A21="DQ","",INDEX('[1]予選ヒートBGr-レース結果表（貼付）'!$A:$Z,MATCH($B21,'[1]予選ヒートBGr-レース結果表（貼付）'!$B:$B,0),MATCH('予選ヒート2Gr-レース結果表'!K$11,'[1]予選ヒートBGr-レース結果表（貼付）'!$1:$1,0)))),"")</f>
        <v>2.3929999999999998</v>
      </c>
      <c r="L21" s="40">
        <f>IFERROR(IF(A21="DNS","",IF(A21="DQ","",INDEX('[1]予選ヒートBGr-レース結果表（貼付）'!$A:$Z,MATCH($B21,'[1]予選ヒートBGr-レース結果表（貼付）'!$B:$B,0),MATCH('予選ヒート2Gr-レース結果表'!L$11,'[1]予選ヒートBGr-レース結果表（貼付）'!$1:$1,0)))),"")</f>
        <v>56.386000000000003</v>
      </c>
      <c r="M21" s="41" t="str">
        <f t="shared" si="0"/>
        <v/>
      </c>
      <c r="N21" s="42"/>
      <c r="O21" s="3"/>
      <c r="P21" s="4" t="str">
        <f>IF(IFERROR(INDEX('[1]予選ヒートBGr-レース結果表（貼付）'!$A:$Z,MATCH($B21,'[1]予選ヒートBGr-レース結果表（貼付）'!$B:$B,0),MATCH(P$11,'[1]予選ヒートBGr-レース結果表（貼付）'!$1:$1,0)),"")=0,"",IFERROR(INDEX('[1]予選ヒートBGr-レース結果表（貼付）'!$A:$Z,MATCH($B21,'[1]予選ヒートBGr-レース結果表（貼付）'!$B:$B,0),MATCH(P$11,'[1]予選ヒートBGr-レース結果表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予選ヒートBGr-レース結果表（貼付）'!$A:$Z,MATCH($A21,'[1]予選ヒートBGr-レース結果表（貼付）'!$A:$A,0),MATCH(S$11,'[1]予選ヒートBGr-レース結果表（貼付）'!$1:$1,0)),"")=0,"",IFERROR(INDEX('[1]予選ヒートBGr-レース結果表（貼付）'!$A:$Z,MATCH($A21,'[1]予選ヒートBGr-レース結果表（貼付）'!$A:$A,0),MATCH(S$11,'[1]予選ヒートBGr-レース結果表（貼付）'!$1:$1,0)),""))</f>
        <v/>
      </c>
      <c r="T21" s="4"/>
      <c r="U21" s="5">
        <f>IF(IFERROR(INDEX('[1]予選ヒートBGr-レース結果表（貼付）'!$A:$Z,MATCH($B21,'[1]予選ヒートBGr-レース結果表（貼付）'!$B:$B,0),MATCH(U$11,'[1]予選ヒートBGr-レース結果表（貼付）'!$1:$1,0)),"")=0,"",IFERROR(INDEX('[1]予選ヒートBGr-レース結果表（貼付）'!$A:$Z,MATCH($B21,'[1]予選ヒートBGr-レース結果表（貼付）'!$B:$B,0),MATCH(U$11,'[1]予選ヒートBGr-レース結果表（貼付）'!$1:$1,0)),""))</f>
        <v>80.700999999999993</v>
      </c>
    </row>
    <row r="22" spans="1:21" ht="12.75" customHeight="1" x14ac:dyDescent="0.2">
      <c r="A22" s="30">
        <f>IF(OR('[1]予選ヒートBGr-レース結果表（貼付）'!A11="DNF",'[1]予選ヒートBGr-レース結果表（貼付）'!A11="DNS",'[1]予選ヒートBGr-レース結果表（貼付）'!A11="DQ"),'[1]予選ヒートBGr-レース結果表（貼付）'!A11,IF(MAX('[1]予選ヒートBGr-レース結果表（貼付）'!$A:$A)&gt;A21,A21+1,""))</f>
        <v>10</v>
      </c>
      <c r="B22" s="31">
        <f>IFERROR(INDEX('[1]予選ヒートBGr-レース結果表（貼付）'!A11:$Z$50,MATCH($A22,'[1]予選ヒートBGr-レース結果表（貼付）'!A11:$A$50,0),MATCH('[1]公式予選（TT）AGr-結果表（印刷）'!B$11,'[1]予選ヒートBGr-レース結果表（貼付）'!$1:$1,0)),"")</f>
        <v>17</v>
      </c>
      <c r="C22" s="32"/>
      <c r="D22" s="33" t="str">
        <f>IFERROR(INDEX('[1]予選ヒートBGr-レース結果表（貼付）'!$A:$Z,MATCH($A22,'[1]予選ヒートBGr-レース結果表（貼付）'!$A:$A,0),MATCH('予選ヒート2Gr-レース結果表'!D$11,'[1]予選ヒートBGr-レース結果表（貼付）'!$1:$1,0)),"")</f>
        <v>可児 永久</v>
      </c>
      <c r="E22" s="34" t="str">
        <f>IFERROR(INDEX('[1]予選ヒートBGr-レース結果表（貼付）'!$A:$Z,MATCH($A22,'[1]予選ヒートBGr-レース結果表（貼付）'!$A:$A,0),MATCH('予選ヒート2Gr-レース結果表'!E$11,'[1]予選ヒートBGr-レース結果表（貼付）'!$1:$1,0)),"")</f>
        <v>KOSMIC/YAMAHA</v>
      </c>
      <c r="F22" s="35" t="str">
        <f>IFERROR(INDEX('[1]予選ヒートBGr-レース結果表（貼付）'!$A:$Z,MATCH($A22,'[1]予選ヒートBGr-レース結果表（貼付）'!$A:$A,0),MATCH('予選ヒート2Gr-レース結果表'!F$11,'[1]予選ヒートBGr-レース結果表（貼付）'!$1:$1,0)),"")</f>
        <v>Ash KART RACING</v>
      </c>
      <c r="G22" s="36" t="str">
        <f>IFERROR(INDEX('[1]予選ヒートBGr-レース結果表（貼付）'!$A:$Z,MATCH($A22,'[1]予選ヒートBGr-レース結果表（貼付）'!$A:$A,0),MATCH('予選ヒート2Gr-レース結果表'!G$11,'[1]予選ヒートBGr-レース結果表（貼付）'!$1:$1,0)),"")</f>
        <v>BS</v>
      </c>
      <c r="H22" s="37">
        <f>IFERROR(INDEX('[1]予選ヒートBGr-レース結果表（貼付）'!$A:$Z,MATCH($A22,'[1]予選ヒートBGr-レース結果表（貼付）'!$A:$A,0),MATCH('予選ヒート2Gr-レース結果表'!H$11,'[1]予選ヒートBGr-レース結果表（貼付）'!$1:$1,0)),"")</f>
        <v>10</v>
      </c>
      <c r="I22" s="38">
        <f>IFERROR(INDEX('[1]予選ヒートBGr-レース結果表（貼付）'!$A:$Z,MATCH($A22,'[1]予選ヒートBGr-レース結果表（貼付）'!$A:$A,0),MATCH('予選ヒート2Gr-レース結果表'!I$11,'[1]予選ヒートBGr-レース結果表（貼付）'!$1:$1,0)),"")</f>
        <v>6.5959259259259261E-3</v>
      </c>
      <c r="J22" s="39">
        <f>IFERROR(IF(A22="DNS","",IF(A22="DQ","",INDEX('[1]予選ヒートBGr-レース結果表（貼付）'!$A:$Z,MATCH($B22,'[1]予選ヒートBGr-レース結果表（貼付）'!$B:$B,0),MATCH('予選ヒート2Gr-レース結果表'!J$11,'[1]予選ヒートBGr-レース結果表（貼付）'!$1:$1,0)))),"")</f>
        <v>9.1539999999999999</v>
      </c>
      <c r="K22" s="39">
        <f>IFERROR(IF(A22="DNS","",IF(A22="DQ","",INDEX('[1]予選ヒートBGr-レース結果表（貼付）'!$A:$Z,MATCH($B22,'[1]予選ヒートBGr-レース結果表（貼付）'!$B:$B,0),MATCH('予選ヒート2Gr-レース結果表'!K$11,'[1]予選ヒートBGr-レース結果表（貼付）'!$1:$1,0)))),"")</f>
        <v>0.32300000000000001</v>
      </c>
      <c r="L22" s="40">
        <f>IFERROR(IF(A22="DNS","",IF(A22="DQ","",INDEX('[1]予選ヒートBGr-レース結果表（貼付）'!$A:$Z,MATCH($B22,'[1]予選ヒートBGr-レース結果表（貼付）'!$B:$B,0),MATCH('予選ヒート2Gr-レース結果表'!L$11,'[1]予選ヒートBGr-レース結果表（貼付）'!$1:$1,0)))),"")</f>
        <v>56.430999999999997</v>
      </c>
      <c r="M22" s="41" t="str">
        <f t="shared" si="0"/>
        <v/>
      </c>
      <c r="N22" s="42"/>
      <c r="O22" s="3"/>
      <c r="P22" s="4" t="str">
        <f>IF(IFERROR(INDEX('[1]予選ヒートBGr-レース結果表（貼付）'!$A:$Z,MATCH($B22,'[1]予選ヒートBGr-レース結果表（貼付）'!$B:$B,0),MATCH(P$11,'[1]予選ヒートBGr-レース結果表（貼付）'!$1:$1,0)),"")=0,"",IFERROR(INDEX('[1]予選ヒートBGr-レース結果表（貼付）'!$A:$Z,MATCH($B22,'[1]予選ヒートBGr-レース結果表（貼付）'!$B:$B,0),MATCH(P$11,'[1]予選ヒートBGr-レース結果表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予選ヒートBGr-レース結果表（貼付）'!$A:$Z,MATCH($A22,'[1]予選ヒートBGr-レース結果表（貼付）'!$A:$A,0),MATCH(S$11,'[1]予選ヒートBGr-レース結果表（貼付）'!$1:$1,0)),"")=0,"",IFERROR(INDEX('[1]予選ヒートBGr-レース結果表（貼付）'!$A:$Z,MATCH($A22,'[1]予選ヒートBGr-レース結果表（貼付）'!$A:$A,0),MATCH(S$11,'[1]予選ヒートBGr-レース結果表（貼付）'!$1:$1,0)),""))</f>
        <v/>
      </c>
      <c r="T22" s="4"/>
      <c r="U22" s="5">
        <f>IF(IFERROR(INDEX('[1]予選ヒートBGr-レース結果表（貼付）'!$A:$Z,MATCH($B22,'[1]予選ヒートBGr-レース結果表（貼付）'!$B:$B,0),MATCH(U$11,'[1]予選ヒートBGr-レース結果表（貼付）'!$1:$1,0)),"")=0,"",IFERROR(INDEX('[1]予選ヒートBGr-レース結果表（貼付）'!$A:$Z,MATCH($B22,'[1]予選ヒートBGr-レース結果表（貼付）'!$B:$B,0),MATCH(U$11,'[1]予選ヒートBGr-レース結果表（貼付）'!$1:$1,0)),""))</f>
        <v>80.637</v>
      </c>
    </row>
    <row r="23" spans="1:21" ht="12.75" customHeight="1" x14ac:dyDescent="0.2">
      <c r="A23" s="30">
        <f>IF(OR('[1]予選ヒートBGr-レース結果表（貼付）'!A12="DNF",'[1]予選ヒートBGr-レース結果表（貼付）'!A12="DNS",'[1]予選ヒートBGr-レース結果表（貼付）'!A12="DQ"),'[1]予選ヒートBGr-レース結果表（貼付）'!A12,IF(MAX('[1]予選ヒートBGr-レース結果表（貼付）'!$A:$A)&gt;A22,A22+1,""))</f>
        <v>11</v>
      </c>
      <c r="B23" s="31">
        <f>IFERROR(INDEX('[1]予選ヒートBGr-レース結果表（貼付）'!A12:$Z$50,MATCH($A23,'[1]予選ヒートBGr-レース結果表（貼付）'!A12:$A$50,0),MATCH('[1]公式予選（TT）AGr-結果表（印刷）'!B$11,'[1]予選ヒートBGr-レース結果表（貼付）'!$1:$1,0)),"")</f>
        <v>37</v>
      </c>
      <c r="C23" s="32"/>
      <c r="D23" s="33" t="str">
        <f>IFERROR(INDEX('[1]予選ヒートBGr-レース結果表（貼付）'!$A:$Z,MATCH($A23,'[1]予選ヒートBGr-レース結果表（貼付）'!$A:$A,0),MATCH('予選ヒート2Gr-レース結果表'!D$11,'[1]予選ヒートBGr-レース結果表（貼付）'!$1:$1,0)),"")</f>
        <v>佐藤 琉葵</v>
      </c>
      <c r="E23" s="34" t="str">
        <f>IFERROR(INDEX('[1]予選ヒートBGr-レース結果表（貼付）'!$A:$Z,MATCH($A23,'[1]予選ヒートBGr-レース結果表（貼付）'!$A:$A,0),MATCH('予選ヒート2Gr-レース結果表'!E$11,'[1]予選ヒートBGr-レース結果表（貼付）'!$1:$1,0)),"")</f>
        <v>LN KART/YAMAHA</v>
      </c>
      <c r="F23" s="35" t="str">
        <f>IFERROR(INDEX('[1]予選ヒートBGr-レース結果表（貼付）'!$A:$Z,MATCH($A23,'[1]予選ヒートBGr-レース結果表（貼付）'!$A:$A,0),MATCH('予選ヒート2Gr-レース結果表'!F$11,'[1]予選ヒートBGr-レース結果表（貼付）'!$1:$1,0)),"")</f>
        <v>DSM</v>
      </c>
      <c r="G23" s="36" t="str">
        <f>IFERROR(INDEX('[1]予選ヒートBGr-レース結果表（貼付）'!$A:$Z,MATCH($A23,'[1]予選ヒートBGr-レース結果表（貼付）'!$A:$A,0),MATCH('予選ヒート2Gr-レース結果表'!G$11,'[1]予選ヒートBGr-レース結果表（貼付）'!$1:$1,0)),"")</f>
        <v>BS</v>
      </c>
      <c r="H23" s="37">
        <f>IFERROR(INDEX('[1]予選ヒートBGr-レース結果表（貼付）'!$A:$Z,MATCH($A23,'[1]予選ヒートBGr-レース結果表（貼付）'!$A:$A,0),MATCH('予選ヒート2Gr-レース結果表'!H$11,'[1]予選ヒートBGr-レース結果表（貼付）'!$1:$1,0)),"")</f>
        <v>10</v>
      </c>
      <c r="I23" s="38">
        <f>IFERROR(INDEX('[1]予選ヒートBGr-レース結果表（貼付）'!$A:$Z,MATCH($A23,'[1]予選ヒートBGr-レース結果表（貼付）'!$A:$A,0),MATCH('予選ヒート2Gr-レース結果表'!I$11,'[1]予選ヒートBGr-レース結果表（貼付）'!$1:$1,0)),"")</f>
        <v>6.624224537037037E-3</v>
      </c>
      <c r="J23" s="39">
        <f>IFERROR(IF(A23="DNS","",IF(A23="DQ","",INDEX('[1]予選ヒートBGr-レース結果表（貼付）'!$A:$Z,MATCH($B23,'[1]予選ヒートBGr-レース結果表（貼付）'!$B:$B,0),MATCH('予選ヒート2Gr-レース結果表'!J$11,'[1]予選ヒートBGr-レース結果表（貼付）'!$1:$1,0)))),"")</f>
        <v>11.599</v>
      </c>
      <c r="K23" s="39">
        <f>IFERROR(IF(A23="DNS","",IF(A23="DQ","",INDEX('[1]予選ヒートBGr-レース結果表（貼付）'!$A:$Z,MATCH($B23,'[1]予選ヒートBGr-レース結果表（貼付）'!$B:$B,0),MATCH('予選ヒート2Gr-レース結果表'!K$11,'[1]予選ヒートBGr-レース結果表（貼付）'!$1:$1,0)))),"")</f>
        <v>2.4449999999999998</v>
      </c>
      <c r="L23" s="40">
        <f>IFERROR(IF(A23="DNS","",IF(A23="DQ","",INDEX('[1]予選ヒートBGr-レース結果表（貼付）'!$A:$Z,MATCH($B23,'[1]予選ヒートBGr-レース結果表（貼付）'!$B:$B,0),MATCH('予選ヒート2Gr-レース結果表'!L$11,'[1]予選ヒートBGr-レース結果表（貼付）'!$1:$1,0)))),"")</f>
        <v>56.012</v>
      </c>
      <c r="M23" s="41" t="str">
        <f t="shared" si="0"/>
        <v/>
      </c>
      <c r="N23" s="42"/>
      <c r="O23" s="3"/>
      <c r="P23" s="4" t="str">
        <f>IF(IFERROR(INDEX('[1]予選ヒートBGr-レース結果表（貼付）'!$A:$Z,MATCH($B23,'[1]予選ヒートBGr-レース結果表（貼付）'!$B:$B,0),MATCH(P$11,'[1]予選ヒートBGr-レース結果表（貼付）'!$1:$1,0)),"")=0,"",IFERROR(INDEX('[1]予選ヒートBGr-レース結果表（貼付）'!$A:$Z,MATCH($B23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23" s="4">
        <f>IF(P23="","",COUNTIF($P$13:P23,"&lt;&gt;"&amp;""))</f>
        <v>11</v>
      </c>
      <c r="R23" s="4">
        <f t="shared" si="1"/>
        <v>1</v>
      </c>
      <c r="S23" s="4" t="str">
        <f>IF(IFERROR(INDEX('[1]予選ヒートBGr-レース結果表（貼付）'!$A:$Z,MATCH($A23,'[1]予選ヒートBGr-レース結果表（貼付）'!$A:$A,0),MATCH(S$11,'[1]予選ヒートBGr-レース結果表（貼付）'!$1:$1,0)),"")=0,"",IFERROR(INDEX('[1]予選ヒートBGr-レース結果表（貼付）'!$A:$Z,MATCH($A23,'[1]予選ヒートBGr-レース結果表（貼付）'!$A:$A,0),MATCH(S$11,'[1]予選ヒートBGr-レース結果表（貼付）'!$1:$1,0)),""))</f>
        <v/>
      </c>
      <c r="T23" s="4"/>
      <c r="U23" s="5">
        <f>IF(IFERROR(INDEX('[1]予選ヒートBGr-レース結果表（貼付）'!$A:$Z,MATCH($B23,'[1]予選ヒートBGr-レース結果表（貼付）'!$B:$B,0),MATCH(U$11,'[1]予選ヒートBGr-レース結果表（貼付）'!$1:$1,0)),"")=0,"",IFERROR(INDEX('[1]予選ヒートBGr-レース結果表（貼付）'!$A:$Z,MATCH($B23,'[1]予選ヒートBGr-レース結果表（貼付）'!$B:$B,0),MATCH(U$11,'[1]予選ヒートBGr-レース結果表（貼付）'!$1:$1,0)),""))</f>
        <v>81.239999999999995</v>
      </c>
    </row>
    <row r="24" spans="1:21" ht="12.75" customHeight="1" x14ac:dyDescent="0.2">
      <c r="A24" s="30">
        <f>IF(OR('[1]予選ヒートBGr-レース結果表（貼付）'!A13="DNF",'[1]予選ヒートBGr-レース結果表（貼付）'!A13="DNS",'[1]予選ヒートBGr-レース結果表（貼付）'!A13="DQ"),'[1]予選ヒートBGr-レース結果表（貼付）'!A13,IF(MAX('[1]予選ヒートBGr-レース結果表（貼付）'!$A:$A)&gt;A23,A23+1,""))</f>
        <v>12</v>
      </c>
      <c r="B24" s="31">
        <f>IFERROR(INDEX('[1]予選ヒートBGr-レース結果表（貼付）'!A13:$Z$50,MATCH($A24,'[1]予選ヒートBGr-レース結果表（貼付）'!A13:$A$50,0),MATCH('[1]公式予選（TT）AGr-結果表（印刷）'!B$11,'[1]予選ヒートBGr-レース結果表（貼付）'!$1:$1,0)),"")</f>
        <v>45</v>
      </c>
      <c r="C24" s="32"/>
      <c r="D24" s="33" t="str">
        <f>IFERROR(INDEX('[1]予選ヒートBGr-レース結果表（貼付）'!$A:$Z,MATCH($A24,'[1]予選ヒートBGr-レース結果表（貼付）'!$A:$A,0),MATCH('予選ヒート2Gr-レース結果表'!D$11,'[1]予選ヒートBGr-レース結果表（貼付）'!$1:$1,0)),"")</f>
        <v>堀永 陵平</v>
      </c>
      <c r="E24" s="34" t="str">
        <f>IFERROR(INDEX('[1]予選ヒートBGr-レース結果表（貼付）'!$A:$Z,MATCH($A24,'[1]予選ヒートBGr-レース結果表（貼付）'!$A:$A,0),MATCH('予選ヒート2Gr-レース結果表'!E$11,'[1]予選ヒートBGr-レース結果表（貼付）'!$1:$1,0)),"")</f>
        <v>TONYKART/YAMAHA</v>
      </c>
      <c r="F24" s="35" t="str">
        <f>IFERROR(INDEX('[1]予選ヒートBGr-レース結果表（貼付）'!$A:$Z,MATCH($A24,'[1]予選ヒートBGr-レース結果表（貼付）'!$A:$A,0),MATCH('予選ヒート2Gr-レース結果表'!F$11,'[1]予選ヒートBGr-レース結果表（貼付）'!$1:$1,0)),"")</f>
        <v>BRAVO-RACING</v>
      </c>
      <c r="G24" s="36" t="str">
        <f>IFERROR(INDEX('[1]予選ヒートBGr-レース結果表（貼付）'!$A:$Z,MATCH($A24,'[1]予選ヒートBGr-レース結果表（貼付）'!$A:$A,0),MATCH('予選ヒート2Gr-レース結果表'!G$11,'[1]予選ヒートBGr-レース結果表（貼付）'!$1:$1,0)),"")</f>
        <v>BS</v>
      </c>
      <c r="H24" s="37">
        <f>IFERROR(INDEX('[1]予選ヒートBGr-レース結果表（貼付）'!$A:$Z,MATCH($A24,'[1]予選ヒートBGr-レース結果表（貼付）'!$A:$A,0),MATCH('予選ヒート2Gr-レース結果表'!H$11,'[1]予選ヒートBGr-レース結果表（貼付）'!$1:$1,0)),"")</f>
        <v>10</v>
      </c>
      <c r="I24" s="38">
        <f>IFERROR(INDEX('[1]予選ヒートBGr-レース結果表（貼付）'!$A:$Z,MATCH($A24,'[1]予選ヒートBGr-レース結果表（貼付）'!$A:$A,0),MATCH('予選ヒート2Gr-レース結果表'!I$11,'[1]予選ヒートBGr-レース結果表（貼付）'!$1:$1,0)),"")</f>
        <v>6.62587962962963E-3</v>
      </c>
      <c r="J24" s="39">
        <f>IFERROR(IF(A24="DNS","",IF(A24="DQ","",INDEX('[1]予選ヒートBGr-レース結果表（貼付）'!$A:$Z,MATCH($B24,'[1]予選ヒートBGr-レース結果表（貼付）'!$B:$B,0),MATCH('予選ヒート2Gr-レース結果表'!J$11,'[1]予選ヒートBGr-レース結果表（貼付）'!$1:$1,0)))),"")</f>
        <v>11.742000000000001</v>
      </c>
      <c r="K24" s="39">
        <f>IFERROR(IF(A24="DNS","",IF(A24="DQ","",INDEX('[1]予選ヒートBGr-レース結果表（貼付）'!$A:$Z,MATCH($B24,'[1]予選ヒートBGr-レース結果表（貼付）'!$B:$B,0),MATCH('予選ヒート2Gr-レース結果表'!K$11,'[1]予選ヒートBGr-レース結果表（貼付）'!$1:$1,0)))),"")</f>
        <v>0.14299999999999999</v>
      </c>
      <c r="L24" s="40">
        <f>IFERROR(IF(A24="DNS","",IF(A24="DQ","",INDEX('[1]予選ヒートBGr-レース結果表（貼付）'!$A:$Z,MATCH($B24,'[1]予選ヒートBGr-レース結果表（貼付）'!$B:$B,0),MATCH('予選ヒート2Gr-レース結果表'!L$11,'[1]予選ヒートBGr-レース結果表（貼付）'!$1:$1,0)))),"")</f>
        <v>56.338999999999999</v>
      </c>
      <c r="M24" s="41" t="str">
        <f t="shared" si="0"/>
        <v/>
      </c>
      <c r="N24" s="42"/>
      <c r="O24" s="3"/>
      <c r="P24" s="4" t="str">
        <f>IF(IFERROR(INDEX('[1]予選ヒートBGr-レース結果表（貼付）'!$A:$Z,MATCH($B24,'[1]予選ヒートBGr-レース結果表（貼付）'!$B:$B,0),MATCH(P$11,'[1]予選ヒートBGr-レース結果表（貼付）'!$1:$1,0)),"")=0,"",IFERROR(INDEX('[1]予選ヒートBGr-レース結果表（貼付）'!$A:$Z,MATCH($B24,'[1]予選ヒートBGr-レース結果表（貼付）'!$B:$B,0),MATCH(P$11,'[1]予選ヒートBGr-レース結果表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予選ヒートBGr-レース結果表（貼付）'!$A:$Z,MATCH($A24,'[1]予選ヒートBGr-レース結果表（貼付）'!$A:$A,0),MATCH(S$11,'[1]予選ヒートBGr-レース結果表（貼付）'!$1:$1,0)),"")=0,"",IFERROR(INDEX('[1]予選ヒートBGr-レース結果表（貼付）'!$A:$Z,MATCH($A24,'[1]予選ヒートBGr-レース結果表（貼付）'!$A:$A,0),MATCH(S$11,'[1]予選ヒートBGr-レース結果表（貼付）'!$1:$1,0)),""))</f>
        <v/>
      </c>
      <c r="T24" s="4"/>
      <c r="U24" s="5">
        <f>IF(IFERROR(INDEX('[1]予選ヒートBGr-レース結果表（貼付）'!$A:$Z,MATCH($B24,'[1]予選ヒートBGr-レース結果表（貼付）'!$B:$B,0),MATCH(U$11,'[1]予選ヒートBGr-レース結果表（貼付）'!$1:$1,0)),"")=0,"",IFERROR(INDEX('[1]予選ヒートBGr-レース結果表（貼付）'!$A:$Z,MATCH($B24,'[1]予選ヒートBGr-レース結果表（貼付）'!$B:$B,0),MATCH(U$11,'[1]予選ヒートBGr-レース結果表（貼付）'!$1:$1,0)),""))</f>
        <v>80.768000000000001</v>
      </c>
    </row>
    <row r="25" spans="1:21" ht="12.75" customHeight="1" x14ac:dyDescent="0.2">
      <c r="A25" s="30">
        <f>IF(OR('[1]予選ヒートBGr-レース結果表（貼付）'!A14="DNF",'[1]予選ヒートBGr-レース結果表（貼付）'!A14="DNS",'[1]予選ヒートBGr-レース結果表（貼付）'!A14="DQ"),'[1]予選ヒートBGr-レース結果表（貼付）'!A14,IF(MAX('[1]予選ヒートBGr-レース結果表（貼付）'!$A:$A)&gt;A24,A24+1,""))</f>
        <v>13</v>
      </c>
      <c r="B25" s="31">
        <f>IFERROR(INDEX('[1]予選ヒートBGr-レース結果表（貼付）'!A14:$Z$50,MATCH($A25,'[1]予選ヒートBGr-レース結果表（貼付）'!A14:$A$50,0),MATCH('[1]公式予選（TT）AGr-結果表（印刷）'!B$11,'[1]予選ヒートBGr-レース結果表（貼付）'!$1:$1,0)),"")</f>
        <v>57</v>
      </c>
      <c r="C25" s="32"/>
      <c r="D25" s="33" t="str">
        <f>IFERROR(INDEX('[1]予選ヒートBGr-レース結果表（貼付）'!$A:$Z,MATCH($A25,'[1]予選ヒートBGr-レース結果表（貼付）'!$A:$A,0),MATCH('予選ヒート2Gr-レース結果表'!D$11,'[1]予選ヒートBGr-レース結果表（貼付）'!$1:$1,0)),"")</f>
        <v>木戸 琢磨</v>
      </c>
      <c r="E25" s="34" t="str">
        <f>IFERROR(INDEX('[1]予選ヒートBGr-レース結果表（貼付）'!$A:$Z,MATCH($A25,'[1]予選ヒートBGr-レース結果表（貼付）'!$A:$A,0),MATCH('予選ヒート2Gr-レース結果表'!E$11,'[1]予選ヒートBGr-レース結果表（貼付）'!$1:$1,0)),"")</f>
        <v>EXPRIT/YAMAHA</v>
      </c>
      <c r="F25" s="35" t="str">
        <f>IFERROR(INDEX('[1]予選ヒートBGr-レース結果表（貼付）'!$A:$Z,MATCH($A25,'[1]予選ヒートBGr-レース結果表（貼付）'!$A:$A,0),MATCH('予選ヒート2Gr-レース結果表'!F$11,'[1]予選ヒートBGr-レース結果表（貼付）'!$1:$1,0)),"")</f>
        <v>ATEAM Buzz Motorsport</v>
      </c>
      <c r="G25" s="36" t="str">
        <f>IFERROR(INDEX('[1]予選ヒートBGr-レース結果表（貼付）'!$A:$Z,MATCH($A25,'[1]予選ヒートBGr-レース結果表（貼付）'!$A:$A,0),MATCH('予選ヒート2Gr-レース結果表'!G$11,'[1]予選ヒートBGr-レース結果表（貼付）'!$1:$1,0)),"")</f>
        <v>BS</v>
      </c>
      <c r="H25" s="37">
        <f>IFERROR(INDEX('[1]予選ヒートBGr-レース結果表（貼付）'!$A:$Z,MATCH($A25,'[1]予選ヒートBGr-レース結果表（貼付）'!$A:$A,0),MATCH('予選ヒート2Gr-レース結果表'!H$11,'[1]予選ヒートBGr-レース結果表（貼付）'!$1:$1,0)),"")</f>
        <v>10</v>
      </c>
      <c r="I25" s="38">
        <f>IFERROR(INDEX('[1]予選ヒートBGr-レース結果表（貼付）'!$A:$Z,MATCH($A25,'[1]予選ヒートBGr-レース結果表（貼付）'!$A:$A,0),MATCH('予選ヒート2Gr-レース結果表'!I$11,'[1]予選ヒートBGr-レース結果表（貼付）'!$1:$1,0)),"")</f>
        <v>6.6407754629629638E-3</v>
      </c>
      <c r="J25" s="39">
        <f>IFERROR(IF(A25="DNS","",IF(A25="DQ","",INDEX('[1]予選ヒートBGr-レース結果表（貼付）'!$A:$Z,MATCH($B25,'[1]予選ヒートBGr-レース結果表（貼付）'!$B:$B,0),MATCH('予選ヒート2Gr-レース結果表'!J$11,'[1]予選ヒートBGr-レース結果表（貼付）'!$1:$1,0)))),"")</f>
        <v>13.029</v>
      </c>
      <c r="K25" s="39">
        <f>IFERROR(IF(A25="DNS","",IF(A25="DQ","",INDEX('[1]予選ヒートBGr-レース結果表（貼付）'!$A:$Z,MATCH($B25,'[1]予選ヒートBGr-レース結果表（貼付）'!$B:$B,0),MATCH('予選ヒート2Gr-レース結果表'!K$11,'[1]予選ヒートBGr-レース結果表（貼付）'!$1:$1,0)))),"")</f>
        <v>1.2869999999999999</v>
      </c>
      <c r="L25" s="40">
        <f>IFERROR(IF(A25="DNS","",IF(A25="DQ","",INDEX('[1]予選ヒートBGr-レース結果表（貼付）'!$A:$Z,MATCH($B25,'[1]予選ヒートBGr-レース結果表（貼付）'!$B:$B,0),MATCH('予選ヒート2Gr-レース結果表'!L$11,'[1]予選ヒートBGr-レース結果表（貼付）'!$1:$1,0)))),"")</f>
        <v>56.652999999999999</v>
      </c>
      <c r="M25" s="41" t="str">
        <f t="shared" si="0"/>
        <v/>
      </c>
      <c r="N25" s="42"/>
      <c r="O25" s="3"/>
      <c r="P25" s="4" t="str">
        <f>IF(IFERROR(INDEX('[1]予選ヒートBGr-レース結果表（貼付）'!$A:$Z,MATCH($B25,'[1]予選ヒートBGr-レース結果表（貼付）'!$B:$B,0),MATCH(P$11,'[1]予選ヒートBGr-レース結果表（貼付）'!$1:$1,0)),"")=0,"",IFERROR(INDEX('[1]予選ヒートBGr-レース結果表（貼付）'!$A:$Z,MATCH($B25,'[1]予選ヒートBGr-レース結果表（貼付）'!$B:$B,0),MATCH(P$11,'[1]予選ヒートBGr-レース結果表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予選ヒートBGr-レース結果表（貼付）'!$A:$Z,MATCH($A25,'[1]予選ヒートBGr-レース結果表（貼付）'!$A:$A,0),MATCH(S$11,'[1]予選ヒートBGr-レース結果表（貼付）'!$1:$1,0)),"")=0,"",IFERROR(INDEX('[1]予選ヒートBGr-レース結果表（貼付）'!$A:$Z,MATCH($A25,'[1]予選ヒートBGr-レース結果表（貼付）'!$A:$A,0),MATCH(S$11,'[1]予選ヒートBGr-レース結果表（貼付）'!$1:$1,0)),""))</f>
        <v/>
      </c>
      <c r="T25" s="4"/>
      <c r="U25" s="5">
        <f>IF(IFERROR(INDEX('[1]予選ヒートBGr-レース結果表（貼付）'!$A:$Z,MATCH($B25,'[1]予選ヒートBGr-レース結果表（貼付）'!$B:$B,0),MATCH(U$11,'[1]予選ヒートBGr-レース結果表（貼付）'!$1:$1,0)),"")=0,"",IFERROR(INDEX('[1]予選ヒートBGr-レース結果表（貼付）'!$A:$Z,MATCH($B25,'[1]予選ヒートBGr-レース結果表（貼付）'!$B:$B,0),MATCH(U$11,'[1]予選ヒートBGr-レース結果表（貼付）'!$1:$1,0)),""))</f>
        <v>80.320999999999998</v>
      </c>
    </row>
    <row r="26" spans="1:21" ht="12.75" customHeight="1" x14ac:dyDescent="0.2">
      <c r="A26" s="30">
        <f>IF(OR('[1]予選ヒートBGr-レース結果表（貼付）'!A15="DNF",'[1]予選ヒートBGr-レース結果表（貼付）'!A15="DNS",'[1]予選ヒートBGr-レース結果表（貼付）'!A15="DQ"),'[1]予選ヒートBGr-レース結果表（貼付）'!A15,IF(MAX('[1]予選ヒートBGr-レース結果表（貼付）'!$A:$A)&gt;A25,A25+1,""))</f>
        <v>14</v>
      </c>
      <c r="B26" s="31">
        <f>IFERROR(INDEX('[1]予選ヒートBGr-レース結果表（貼付）'!A15:$Z$50,MATCH($A26,'[1]予選ヒートBGr-レース結果表（貼付）'!A15:$A$50,0),MATCH('[1]公式予選（TT）AGr-結果表（印刷）'!B$11,'[1]予選ヒートBGr-レース結果表（貼付）'!$1:$1,0)),"")</f>
        <v>84</v>
      </c>
      <c r="C26" s="32"/>
      <c r="D26" s="33" t="str">
        <f>IFERROR(INDEX('[1]予選ヒートBGr-レース結果表（貼付）'!$A:$Z,MATCH($A26,'[1]予選ヒートBGr-レース結果表（貼付）'!$A:$A,0),MATCH('予選ヒート2Gr-レース結果表'!D$11,'[1]予選ヒートBGr-レース結果表（貼付）'!$1:$1,0)),"")</f>
        <v>林 零仁</v>
      </c>
      <c r="E26" s="34" t="str">
        <f>IFERROR(INDEX('[1]予選ヒートBGr-レース結果表（貼付）'!$A:$Z,MATCH($A26,'[1]予選ヒートBGr-レース結果表（貼付）'!$A:$A,0),MATCH('予選ヒート2Gr-レース結果表'!E$11,'[1]予選ヒートBGr-レース結果表（貼付）'!$1:$1,0)),"")</f>
        <v>EXPRIT/YAMAHA</v>
      </c>
      <c r="F26" s="35" t="str">
        <f>IFERROR(INDEX('[1]予選ヒートBGr-レース結果表（貼付）'!$A:$Z,MATCH($A26,'[1]予選ヒートBGr-レース結果表（貼付）'!$A:$A,0),MATCH('予選ヒート2Gr-レース結果表'!F$11,'[1]予選ヒートBGr-レース結果表（貼付）'!$1:$1,0)),"")</f>
        <v>ONE POINT</v>
      </c>
      <c r="G26" s="36" t="str">
        <f>IFERROR(INDEX('[1]予選ヒートBGr-レース結果表（貼付）'!$A:$Z,MATCH($A26,'[1]予選ヒートBGr-レース結果表（貼付）'!$A:$A,0),MATCH('予選ヒート2Gr-レース結果表'!G$11,'[1]予選ヒートBGr-レース結果表（貼付）'!$1:$1,0)),"")</f>
        <v>BS</v>
      </c>
      <c r="H26" s="37">
        <f>IFERROR(INDEX('[1]予選ヒートBGr-レース結果表（貼付）'!$A:$Z,MATCH($A26,'[1]予選ヒートBGr-レース結果表（貼付）'!$A:$A,0),MATCH('予選ヒート2Gr-レース結果表'!H$11,'[1]予選ヒートBGr-レース結果表（貼付）'!$1:$1,0)),"")</f>
        <v>10</v>
      </c>
      <c r="I26" s="38">
        <f>IFERROR(INDEX('[1]予選ヒートBGr-レース結果表（貼付）'!$A:$Z,MATCH($A26,'[1]予選ヒートBGr-レース結果表（貼付）'!$A:$A,0),MATCH('予選ヒート2Gr-レース結果表'!I$11,'[1]予選ヒートBGr-レース結果表（貼付）'!$1:$1,0)),"")</f>
        <v>6.6458680555555559E-3</v>
      </c>
      <c r="J26" s="39">
        <f>IFERROR(IF(A26="DNS","",IF(A26="DQ","",INDEX('[1]予選ヒートBGr-レース結果表（貼付）'!$A:$Z,MATCH($B26,'[1]予選ヒートBGr-レース結果表（貼付）'!$B:$B,0),MATCH('予選ヒート2Gr-レース結果表'!J$11,'[1]予選ヒートBGr-レース結果表（貼付）'!$1:$1,0)))),"")</f>
        <v>13.468999999999999</v>
      </c>
      <c r="K26" s="39">
        <f>IFERROR(IF(A26="DNS","",IF(A26="DQ","",INDEX('[1]予選ヒートBGr-レース結果表（貼付）'!$A:$Z,MATCH($B26,'[1]予選ヒートBGr-レース結果表（貼付）'!$B:$B,0),MATCH('予選ヒート2Gr-レース結果表'!K$11,'[1]予選ヒートBGr-レース結果表（貼付）'!$1:$1,0)))),"")</f>
        <v>0.44</v>
      </c>
      <c r="L26" s="40">
        <f>IFERROR(IF(A26="DNS","",IF(A26="DQ","",INDEX('[1]予選ヒートBGr-レース結果表（貼付）'!$A:$Z,MATCH($B26,'[1]予選ヒートBGr-レース結果表（貼付）'!$B:$B,0),MATCH('予選ヒート2Gr-レース結果表'!L$11,'[1]予選ヒートBGr-レース結果表（貼付）'!$1:$1,0)))),"")</f>
        <v>56.164999999999999</v>
      </c>
      <c r="M26" s="41" t="str">
        <f t="shared" si="0"/>
        <v/>
      </c>
      <c r="N26" s="42"/>
      <c r="O26" s="3"/>
      <c r="P26" s="4" t="str">
        <f>IF(IFERROR(INDEX('[1]予選ヒートBGr-レース結果表（貼付）'!$A:$Z,MATCH($B26,'[1]予選ヒートBGr-レース結果表（貼付）'!$B:$B,0),MATCH(P$11,'[1]予選ヒートBGr-レース結果表（貼付）'!$1:$1,0)),"")=0,"",IFERROR(INDEX('[1]予選ヒートBGr-レース結果表（貼付）'!$A:$Z,MATCH($B26,'[1]予選ヒートBGr-レース結果表（貼付）'!$B:$B,0),MATCH(P$11,'[1]予選ヒートBGr-レース結果表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予選ヒートBGr-レース結果表（貼付）'!$A:$Z,MATCH($A26,'[1]予選ヒートBGr-レース結果表（貼付）'!$A:$A,0),MATCH(S$11,'[1]予選ヒートBGr-レース結果表（貼付）'!$1:$1,0)),"")=0,"",IFERROR(INDEX('[1]予選ヒートBGr-レース結果表（貼付）'!$A:$Z,MATCH($A26,'[1]予選ヒートBGr-レース結果表（貼付）'!$A:$A,0),MATCH(S$11,'[1]予選ヒートBGr-レース結果表（貼付）'!$1:$1,0)),""))</f>
        <v/>
      </c>
      <c r="T26" s="4"/>
      <c r="U26" s="5">
        <f>IF(IFERROR(INDEX('[1]予選ヒートBGr-レース結果表（貼付）'!$A:$Z,MATCH($B26,'[1]予選ヒートBGr-レース結果表（貼付）'!$B:$B,0),MATCH(U$11,'[1]予選ヒートBGr-レース結果表（貼付）'!$1:$1,0)),"")=0,"",IFERROR(INDEX('[1]予選ヒートBGr-レース結果表（貼付）'!$A:$Z,MATCH($B26,'[1]予選ヒートBGr-レース結果表（貼付）'!$B:$B,0),MATCH(U$11,'[1]予選ヒートBGr-レース結果表（貼付）'!$1:$1,0)),""))</f>
        <v>81.018000000000001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3"/>
      <c r="P27" s="4"/>
      <c r="Q27" s="4"/>
      <c r="R27" s="4"/>
      <c r="S27" s="4"/>
      <c r="T27" s="4"/>
      <c r="U27" s="5" t="str">
        <f>IF(IFERROR(INDEX('[1]予選ヒートBGr-レース結果表（貼付）'!$A:$Z,MATCH($B27,'[1]予選ヒートBGr-レース結果表（貼付）'!$B:$B,0),MATCH(U$11,'[1]予選ヒートBGr-レース結果表（貼付）'!$1:$1,0)),"")=0,"",IFERROR(INDEX('[1]予選ヒートBGr-レース結果表（貼付）'!$A:$Z,MATCH($B27,'[1]予選ヒートBGr-レース結果表（貼付）'!$B:$B,0),MATCH(U$11,'[1]予選ヒートBGr-レース結果表（貼付）'!$1:$1,0)),""))</f>
        <v/>
      </c>
    </row>
    <row r="28" spans="1:21" ht="12.75" x14ac:dyDescent="0.2">
      <c r="A28" s="43" t="s">
        <v>30</v>
      </c>
      <c r="B28" s="31"/>
      <c r="C28" s="32"/>
      <c r="D28" s="44"/>
      <c r="E28" s="45"/>
      <c r="F28" s="35"/>
      <c r="G28" s="36"/>
      <c r="H28" s="37"/>
      <c r="I28" s="38"/>
      <c r="J28" s="39"/>
      <c r="K28" s="39"/>
      <c r="L28" s="40"/>
      <c r="M28" s="41"/>
      <c r="N28" s="42"/>
      <c r="O28" s="3"/>
      <c r="P28" s="4"/>
      <c r="Q28" s="4"/>
      <c r="R28" s="4"/>
      <c r="S28" s="4"/>
      <c r="T28" s="4"/>
      <c r="U28" s="5" t="str">
        <f>IF(IFERROR(INDEX('[1]予選ヒートBGr-レース結果表（貼付）'!$A:$Z,MATCH($B28,'[1]予選ヒートBGr-レース結果表（貼付）'!$B:$B,0),MATCH(U$11,'[1]予選ヒートBGr-レース結果表（貼付）'!$1:$1,0)),"")=0,"",IFERROR(INDEX('[1]予選ヒートBGr-レース結果表（貼付）'!$A:$Z,MATCH($B28,'[1]予選ヒートBGr-レース結果表（貼付）'!$B:$B,0),MATCH(U$11,'[1]予選ヒートBGr-レース結果表（貼付）'!$1:$1,0)),""))</f>
        <v/>
      </c>
    </row>
    <row r="29" spans="1:21" ht="2.1" customHeight="1" x14ac:dyDescent="0.2">
      <c r="A29" s="46"/>
      <c r="B29" s="31"/>
      <c r="C29" s="32"/>
      <c r="D29" s="44"/>
      <c r="E29" s="45"/>
      <c r="F29" s="35"/>
      <c r="G29" s="36"/>
      <c r="H29" s="37"/>
      <c r="I29" s="38"/>
      <c r="J29" s="39"/>
      <c r="K29" s="39"/>
      <c r="L29" s="40"/>
      <c r="M29" s="41"/>
      <c r="N29" s="42"/>
      <c r="O29" s="3"/>
      <c r="P29" s="4"/>
      <c r="Q29" s="4"/>
      <c r="R29" s="4"/>
      <c r="S29" s="4"/>
      <c r="T29" s="4"/>
      <c r="U29" s="5" t="str">
        <f>IF(IFERROR(INDEX('[1]予選ヒートBGr-レース結果表（貼付）'!$A:$Z,MATCH($B29,'[1]予選ヒートBGr-レース結果表（貼付）'!$B:$B,0),MATCH(U$11,'[1]予選ヒートBGr-レース結果表（貼付）'!$1:$1,0)),"")=0,"",IFERROR(INDEX('[1]予選ヒートBGr-レース結果表（貼付）'!$A:$Z,MATCH($B29,'[1]予選ヒートBGr-レース結果表（貼付）'!$B:$B,0),MATCH(U$11,'[1]予選ヒートBGr-レース結果表（貼付）'!$1:$1,0)),""))</f>
        <v/>
      </c>
    </row>
    <row r="30" spans="1:21" ht="12.75" x14ac:dyDescent="0.2">
      <c r="A30" s="46" t="s">
        <v>31</v>
      </c>
      <c r="B30" s="31"/>
      <c r="C30" s="32"/>
      <c r="D30" s="44"/>
      <c r="E30" s="45"/>
      <c r="F30" s="35"/>
      <c r="G30" s="36"/>
      <c r="H30" s="37"/>
      <c r="I30" s="38"/>
      <c r="J30" s="39"/>
      <c r="K30" s="39"/>
      <c r="L30" s="40"/>
      <c r="M30" s="41"/>
      <c r="N30" s="42"/>
      <c r="O30" s="3"/>
      <c r="P30" s="4"/>
      <c r="Q30" s="4"/>
      <c r="R30" s="4"/>
      <c r="S30" s="4"/>
      <c r="T30" s="4"/>
      <c r="U30" s="5" t="str">
        <f>IF(IFERROR(INDEX('[1]予選ヒートBGr-レース結果表（貼付）'!$A:$Z,MATCH($B30,'[1]予選ヒートBGr-レース結果表（貼付）'!$B:$B,0),MATCH(U$11,'[1]予選ヒートBGr-レース結果表（貼付）'!$1:$1,0)),"")=0,"",IFERROR(INDEX('[1]予選ヒートBGr-レース結果表（貼付）'!$A:$Z,MATCH($B30,'[1]予選ヒートBGr-レース結果表（貼付）'!$B:$B,0),MATCH(U$11,'[1]予選ヒートBGr-レース結果表（貼付）'!$1:$1,0)),""))</f>
        <v/>
      </c>
    </row>
    <row r="31" spans="1:21" ht="2.1" customHeight="1" x14ac:dyDescent="0.2">
      <c r="A31" s="30"/>
      <c r="B31" s="31"/>
      <c r="C31" s="32"/>
      <c r="D31" s="33"/>
      <c r="E31" s="34"/>
      <c r="F31" s="35"/>
      <c r="G31" s="36"/>
      <c r="H31" s="37"/>
      <c r="I31" s="38"/>
      <c r="J31" s="39"/>
      <c r="K31" s="39"/>
      <c r="L31" s="40"/>
      <c r="M31" s="41"/>
      <c r="N31" s="42"/>
      <c r="O31" s="3"/>
      <c r="P31" s="4"/>
      <c r="Q31" s="4"/>
      <c r="R31" s="4"/>
      <c r="S31" s="4"/>
      <c r="T31" s="4"/>
      <c r="U31" s="5" t="str">
        <f>IF(IFERROR(INDEX('[1]予選ヒートBGr-レース結果表（貼付）'!$A:$Z,MATCH($B31,'[1]予選ヒートBGr-レース結果表（貼付）'!$B:$B,0),MATCH(U$11,'[1]予選ヒートBGr-レース結果表（貼付）'!$1:$1,0)),"")=0,"",IFERROR(INDEX('[1]予選ヒートBGr-レース結果表（貼付）'!$A:$Z,MATCH($B31,'[1]予選ヒートBGr-レース結果表（貼付）'!$B:$B,0),MATCH(U$11,'[1]予選ヒートBGr-レース結果表（貼付）'!$1:$1,0)),""))</f>
        <v/>
      </c>
    </row>
    <row r="32" spans="1:21" ht="12.75" customHeight="1" x14ac:dyDescent="0.2">
      <c r="A32" s="30">
        <f>IF(OR('[1]予選ヒートBGr-レース結果表（貼付）'!A16="DNF",'[1]予選ヒートBGr-レース結果表（貼付）'!A16="DNS",'[1]予選ヒートBGr-レース結果表（貼付）'!A16="DQ"),'[1]予選ヒートBGr-レース結果表（貼付）'!A16,IF(MAX('[1]予選ヒートBGr-レース結果表（貼付）'!$A:$A)&gt;A26,A26+1,""))</f>
        <v>15</v>
      </c>
      <c r="B32" s="31">
        <f>IFERROR(INDEX('[1]予選ヒートBGr-レース結果表（貼付）'!A16:$Z$50,MATCH($A32,'[1]予選ヒートBGr-レース結果表（貼付）'!A16:$A$50,0),MATCH('[1]公式予選（TT）AGr-結果表（印刷）'!B$11,'[1]予選ヒートBGr-レース結果表（貼付）'!$1:$1,0)),"")</f>
        <v>27</v>
      </c>
      <c r="C32" s="32"/>
      <c r="D32" s="33" t="str">
        <f>IFERROR(INDEX('[1]予選ヒートBGr-レース結果表（貼付）'!$A:$Z,MATCH($A32,'[1]予選ヒートBGr-レース結果表（貼付）'!$A:$A,0),MATCH('予選ヒート2Gr-レース結果表'!D$11,'[1]予選ヒートBGr-レース結果表（貼付）'!$1:$1,0)),"")</f>
        <v>小松 武史</v>
      </c>
      <c r="E32" s="34" t="str">
        <f>IFERROR(INDEX('[1]予選ヒートBGr-レース結果表（貼付）'!$A:$Z,MATCH($A32,'[1]予選ヒートBGr-レース結果表（貼付）'!$A:$A,0),MATCH('予選ヒート2Gr-レース結果表'!E$11,'[1]予選ヒートBGr-レース結果表（貼付）'!$1:$1,0)),"")</f>
        <v>TONYKART/YAMAHA</v>
      </c>
      <c r="F32" s="35" t="str">
        <f>IFERROR(INDEX('[1]予選ヒートBGr-レース結果表（貼付）'!$A:$Z,MATCH($A32,'[1]予選ヒートBGr-レース結果表（貼付）'!$A:$A,0),MATCH('予選ヒート2Gr-レース結果表'!F$11,'[1]予選ヒートBGr-レース結果表（貼付）'!$1:$1,0)),"")</f>
        <v>TEAM HIRANO</v>
      </c>
      <c r="G32" s="36" t="str">
        <f>IFERROR(INDEX('[1]予選ヒートBGr-レース結果表（貼付）'!$A:$Z,MATCH($A32,'[1]予選ヒートBGr-レース結果表（貼付）'!$A:$A,0),MATCH('予選ヒート2Gr-レース結果表'!G$11,'[1]予選ヒートBGr-レース結果表（貼付）'!$1:$1,0)),"")</f>
        <v>BS</v>
      </c>
      <c r="H32" s="37">
        <f>IFERROR(INDEX('[1]予選ヒートBGr-レース結果表（貼付）'!$A:$Z,MATCH($A32,'[1]予選ヒートBGr-レース結果表（貼付）'!$A:$A,0),MATCH('予選ヒート2Gr-レース結果表'!H$11,'[1]予選ヒートBGr-レース結果表（貼付）'!$1:$1,0)),"")</f>
        <v>10</v>
      </c>
      <c r="I32" s="38">
        <f>IFERROR(INDEX('[1]予選ヒートBGr-レース結果表（貼付）'!$A:$Z,MATCH($A32,'[1]予選ヒートBGr-レース結果表（貼付）'!$A:$A,0),MATCH('予選ヒート2Gr-レース結果表'!I$11,'[1]予選ヒートBGr-レース結果表（貼付）'!$1:$1,0)),"")</f>
        <v>6.6514699074074072E-3</v>
      </c>
      <c r="J32" s="39">
        <f>IFERROR(IF(A32="DNS","",IF(A32="DQ","",INDEX('[1]予選ヒートBGr-レース結果表（貼付）'!$A:$Z,MATCH($B32,'[1]予選ヒートBGr-レース結果表（貼付）'!$B:$B,0),MATCH('予選ヒート2Gr-レース結果表'!J$11,'[1]予選ヒートBGr-レース結果表（貼付）'!$1:$1,0)))),"")</f>
        <v>13.952999999999999</v>
      </c>
      <c r="K32" s="39">
        <f>IFERROR(IF(A32="DNS","",IF(A32="DQ","",INDEX('[1]予選ヒートBGr-レース結果表（貼付）'!$A:$Z,MATCH($B32,'[1]予選ヒートBGr-レース結果表（貼付）'!$B:$B,0),MATCH('予選ヒート2Gr-レース結果表'!K$11,'[1]予選ヒートBGr-レース結果表（貼付）'!$1:$1,0)))),"")</f>
        <v>0.48399999999999999</v>
      </c>
      <c r="L32" s="40">
        <f>IFERROR(IF(A32="DNS","",IF(A32="DQ","",INDEX('[1]予選ヒートBGr-レース結果表（貼付）'!$A:$Z,MATCH($B32,'[1]予選ヒートBGr-レース結果表（貼付）'!$B:$B,0),MATCH('予選ヒート2Gr-レース結果表'!L$11,'[1]予選ヒートBGr-レース結果表（貼付）'!$1:$1,0)))),"")</f>
        <v>56.573</v>
      </c>
      <c r="M32" s="41" t="str">
        <f t="shared" ref="M32:M52" si="2">IF(L32&lt;1,"",IF($M$11&gt;L32,"R",""))</f>
        <v/>
      </c>
      <c r="N32" s="42"/>
      <c r="O32" s="3"/>
      <c r="P32" s="4" t="str">
        <f>IF(IFERROR(INDEX('[1]予選ヒートBGr-レース結果表（貼付）'!$A:$Z,MATCH($B32,'[1]予選ヒートBGr-レース結果表（貼付）'!$B:$B,0),MATCH(P$11,'[1]予選ヒートBGr-レース結果表（貼付）'!$1:$1,0)),"")=0,"",IFERROR(INDEX('[1]予選ヒートBGr-レース結果表（貼付）'!$A:$Z,MATCH($B32,'[1]予選ヒートBGr-レース結果表（貼付）'!$B:$B,0),MATCH(P$11,'[1]予選ヒートBGr-レース結果表（貼付）'!$1:$1,0)),""))</f>
        <v/>
      </c>
      <c r="Q32" s="4" t="str">
        <f>IF(P32="","",COUNTIF($P$13:P32,"&lt;&gt;"&amp;""))</f>
        <v/>
      </c>
      <c r="R32" s="4" t="str">
        <f t="shared" ref="R32:R51" si="3">IFERROR(RANK(Q32,$Q$13:$Q$51,1),"")</f>
        <v/>
      </c>
      <c r="S32" s="4" t="str">
        <f>IF(IFERROR(INDEX('[1]予選ヒートBGr-レース結果表（貼付）'!$A:$Z,MATCH($A32,'[1]予選ヒートBGr-レース結果表（貼付）'!$A:$A,0),MATCH(S$11,'[1]予選ヒートBGr-レース結果表（貼付）'!$1:$1,0)),"")=0,"",IFERROR(INDEX('[1]予選ヒートBGr-レース結果表（貼付）'!$A:$Z,MATCH($A32,'[1]予選ヒートBGr-レース結果表（貼付）'!$A:$A,0),MATCH(S$11,'[1]予選ヒートBGr-レース結果表（貼付）'!$1:$1,0)),""))</f>
        <v/>
      </c>
      <c r="T32" s="4"/>
      <c r="U32" s="5">
        <f>IF(IFERROR(INDEX('[1]予選ヒートBGr-レース結果表（貼付）'!$A:$Z,MATCH($B32,'[1]予選ヒートBGr-レース結果表（貼付）'!$B:$B,0),MATCH(U$11,'[1]予選ヒートBGr-レース結果表（貼付）'!$1:$1,0)),"")=0,"",IFERROR(INDEX('[1]予選ヒートBGr-レース結果表（貼付）'!$A:$Z,MATCH($B32,'[1]予選ヒートBGr-レース結果表（貼付）'!$B:$B,0),MATCH(U$11,'[1]予選ヒートBGr-レース結果表（貼付）'!$1:$1,0)),""))</f>
        <v>80.433999999999997</v>
      </c>
    </row>
    <row r="33" spans="1:21" ht="12.75" customHeight="1" x14ac:dyDescent="0.2">
      <c r="A33" s="30">
        <f>IF(OR('[1]予選ヒートBGr-レース結果表（貼付）'!A17="DNF",'[1]予選ヒートBGr-レース結果表（貼付）'!A17="DNS",'[1]予選ヒートBGr-レース結果表（貼付）'!A17="DQ"),'[1]予選ヒートBGr-レース結果表（貼付）'!A17,IF(MAX('[1]予選ヒートBGr-レース結果表（貼付）'!$A:$A)&gt;A32,A32+1,""))</f>
        <v>16</v>
      </c>
      <c r="B33" s="31">
        <f>IFERROR(INDEX('[1]予選ヒートBGr-レース結果表（貼付）'!A17:$Z$50,MATCH($A33,'[1]予選ヒートBGr-レース結果表（貼付）'!A17:$A$50,0),MATCH('[1]公式予選（TT）AGr-結果表（印刷）'!B$11,'[1]予選ヒートBGr-レース結果表（貼付）'!$1:$1,0)),"")</f>
        <v>42</v>
      </c>
      <c r="C33" s="32"/>
      <c r="D33" s="33" t="str">
        <f>IFERROR(INDEX('[1]予選ヒートBGr-レース結果表（貼付）'!$A:$Z,MATCH($A33,'[1]予選ヒートBGr-レース結果表（貼付）'!$A:$A,0),MATCH('予選ヒート2Gr-レース結果表'!D$11,'[1]予選ヒートBGr-レース結果表（貼付）'!$1:$1,0)),"")</f>
        <v>横山 優之介</v>
      </c>
      <c r="E33" s="34" t="str">
        <f>IFERROR(INDEX('[1]予選ヒートBGr-レース結果表（貼付）'!$A:$Z,MATCH($A33,'[1]予選ヒートBGr-レース結果表（貼付）'!$A:$A,0),MATCH('予選ヒート2Gr-レース結果表'!E$11,'[1]予選ヒートBGr-レース結果表（貼付）'!$1:$1,0)),"")</f>
        <v>Xenon Kart/YAMAHA</v>
      </c>
      <c r="F33" s="35" t="str">
        <f>IFERROR(INDEX('[1]予選ヒートBGr-レース結果表（貼付）'!$A:$Z,MATCH($A33,'[1]予選ヒートBGr-レース結果表（貼付）'!$A:$A,0),MATCH('予選ヒート2Gr-レース結果表'!F$11,'[1]予選ヒートBGr-レース結果表（貼付）'!$1:$1,0)),"")</f>
        <v>SPS川口</v>
      </c>
      <c r="G33" s="36" t="str">
        <f>IFERROR(INDEX('[1]予選ヒートBGr-レース結果表（貼付）'!$A:$Z,MATCH($A33,'[1]予選ヒートBGr-レース結果表（貼付）'!$A:$A,0),MATCH('予選ヒート2Gr-レース結果表'!G$11,'[1]予選ヒートBGr-レース結果表（貼付）'!$1:$1,0)),"")</f>
        <v>BS</v>
      </c>
      <c r="H33" s="37">
        <f>IFERROR(INDEX('[1]予選ヒートBGr-レース結果表（貼付）'!$A:$Z,MATCH($A33,'[1]予選ヒートBGr-レース結果表（貼付）'!$A:$A,0),MATCH('予選ヒート2Gr-レース結果表'!H$11,'[1]予選ヒートBGr-レース結果表（貼付）'!$1:$1,0)),"")</f>
        <v>10</v>
      </c>
      <c r="I33" s="38">
        <f>IFERROR(INDEX('[1]予選ヒートBGr-レース結果表（貼付）'!$A:$Z,MATCH($A33,'[1]予選ヒートBGr-レース結果表（貼付）'!$A:$A,0),MATCH('予選ヒート2Gr-レース結果表'!I$11,'[1]予選ヒートBGr-レース結果表（貼付）'!$1:$1,0)),"")</f>
        <v>6.6526504629629626E-3</v>
      </c>
      <c r="J33" s="39">
        <f>IFERROR(IF(A33="DNS","",IF(A33="DQ","",INDEX('[1]予選ヒートBGr-レース結果表（貼付）'!$A:$Z,MATCH($B33,'[1]予選ヒートBGr-レース結果表（貼付）'!$B:$B,0),MATCH('予選ヒート2Gr-レース結果表'!J$11,'[1]予選ヒートBGr-レース結果表（貼付）'!$1:$1,0)))),"")</f>
        <v>14.055</v>
      </c>
      <c r="K33" s="39">
        <f>IFERROR(IF(A33="DNS","",IF(A33="DQ","",INDEX('[1]予選ヒートBGr-レース結果表（貼付）'!$A:$Z,MATCH($B33,'[1]予選ヒートBGr-レース結果表（貼付）'!$B:$B,0),MATCH('予選ヒート2Gr-レース結果表'!K$11,'[1]予選ヒートBGr-レース結果表（貼付）'!$1:$1,0)))),"")</f>
        <v>0.10199999999999999</v>
      </c>
      <c r="L33" s="40">
        <f>IFERROR(IF(A33="DNS","",IF(A33="DQ","",INDEX('[1]予選ヒートBGr-レース結果表（貼付）'!$A:$Z,MATCH($B33,'[1]予選ヒートBGr-レース結果表（貼付）'!$B:$B,0),MATCH('予選ヒート2Gr-レース結果表'!L$11,'[1]予選ヒートBGr-レース結果表（貼付）'!$1:$1,0)))),"")</f>
        <v>56.32</v>
      </c>
      <c r="M33" s="41" t="str">
        <f t="shared" si="2"/>
        <v/>
      </c>
      <c r="N33" s="42"/>
      <c r="O33" s="3"/>
      <c r="P33" s="4" t="str">
        <f>IF(IFERROR(INDEX('[1]予選ヒートBGr-レース結果表（貼付）'!$A:$Z,MATCH($B33,'[1]予選ヒートBGr-レース結果表（貼付）'!$B:$B,0),MATCH(P$11,'[1]予選ヒートBGr-レース結果表（貼付）'!$1:$1,0)),"")=0,"",IFERROR(INDEX('[1]予選ヒートBGr-レース結果表（貼付）'!$A:$Z,MATCH($B33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33" s="4">
        <f>IF(P33="","",COUNTIF($P$13:P33,"&lt;&gt;"&amp;""))</f>
        <v>16</v>
      </c>
      <c r="R33" s="4">
        <f t="shared" si="3"/>
        <v>2</v>
      </c>
      <c r="S33" s="4" t="str">
        <f>IF(IFERROR(INDEX('[1]予選ヒートBGr-レース結果表（貼付）'!$A:$Z,MATCH($A33,'[1]予選ヒートBGr-レース結果表（貼付）'!$A:$A,0),MATCH(S$11,'[1]予選ヒートBGr-レース結果表（貼付）'!$1:$1,0)),"")=0,"",IFERROR(INDEX('[1]予選ヒートBGr-レース結果表（貼付）'!$A:$Z,MATCH($A33,'[1]予選ヒートBGr-レース結果表（貼付）'!$A:$A,0),MATCH(S$11,'[1]予選ヒートBGr-レース結果表（貼付）'!$1:$1,0)),""))</f>
        <v/>
      </c>
      <c r="T33" s="4"/>
      <c r="U33" s="5">
        <f>IF(IFERROR(INDEX('[1]予選ヒートBGr-レース結果表（貼付）'!$A:$Z,MATCH($B33,'[1]予選ヒートBGr-レース結果表（貼付）'!$B:$B,0),MATCH(U$11,'[1]予選ヒートBGr-レース結果表（貼付）'!$1:$1,0)),"")=0,"",IFERROR(INDEX('[1]予選ヒートBGr-レース結果表（貼付）'!$A:$Z,MATCH($B33,'[1]予選ヒートBGr-レース結果表（貼付）'!$B:$B,0),MATCH(U$11,'[1]予選ヒートBGr-レース結果表（貼付）'!$1:$1,0)),""))</f>
        <v>80.795000000000002</v>
      </c>
    </row>
    <row r="34" spans="1:21" ht="12.75" customHeight="1" x14ac:dyDescent="0.2">
      <c r="A34" s="30">
        <f>IF(OR('[1]予選ヒートBGr-レース結果表（貼付）'!A18="DNF",'[1]予選ヒートBGr-レース結果表（貼付）'!A18="DNS",'[1]予選ヒートBGr-レース結果表（貼付）'!A18="DQ"),'[1]予選ヒートBGr-レース結果表（貼付）'!A18,IF(MAX('[1]予選ヒートBGr-レース結果表（貼付）'!$A:$A)&gt;A33,A33+1,""))</f>
        <v>17</v>
      </c>
      <c r="B34" s="31">
        <f>IFERROR(INDEX('[1]予選ヒートBGr-レース結果表（貼付）'!A18:$Z$50,MATCH($A34,'[1]予選ヒートBGr-レース結果表（貼付）'!A18:$A$50,0),MATCH('[1]公式予選（TT）AGr-結果表（印刷）'!B$11,'[1]予選ヒートBGr-レース結果表（貼付）'!$1:$1,0)),"")</f>
        <v>12</v>
      </c>
      <c r="C34" s="32"/>
      <c r="D34" s="33" t="str">
        <f>IFERROR(INDEX('[1]予選ヒートBGr-レース結果表（貼付）'!$A:$Z,MATCH($A34,'[1]予選ヒートBGr-レース結果表（貼付）'!$A:$A,0),MATCH('予選ヒート2Gr-レース結果表'!D$11,'[1]予選ヒートBGr-レース結果表（貼付）'!$1:$1,0)),"")</f>
        <v>福永 航平</v>
      </c>
      <c r="E34" s="34" t="str">
        <f>IFERROR(INDEX('[1]予選ヒートBGr-レース結果表（貼付）'!$A:$Z,MATCH($A34,'[1]予選ヒートBGr-レース結果表（貼付）'!$A:$A,0),MATCH('予選ヒート2Gr-レース結果表'!E$11,'[1]予選ヒートBGr-レース結果表（貼付）'!$1:$1,0)),"")</f>
        <v>birel ART/YAMAHA</v>
      </c>
      <c r="F34" s="35" t="str">
        <f>IFERROR(INDEX('[1]予選ヒートBGr-レース結果表（貼付）'!$A:$Z,MATCH($A34,'[1]予選ヒートBGr-レース結果表（貼付）'!$A:$A,0),MATCH('予選ヒート2Gr-レース結果表'!F$11,'[1]予選ヒートBGr-レース結果表（貼付）'!$1:$1,0)),"")</f>
        <v>Team Ms  Energy</v>
      </c>
      <c r="G34" s="36" t="str">
        <f>IFERROR(INDEX('[1]予選ヒートBGr-レース結果表（貼付）'!$A:$Z,MATCH($A34,'[1]予選ヒートBGr-レース結果表（貼付）'!$A:$A,0),MATCH('予選ヒート2Gr-レース結果表'!G$11,'[1]予選ヒートBGr-レース結果表（貼付）'!$1:$1,0)),"")</f>
        <v>BS</v>
      </c>
      <c r="H34" s="37">
        <f>IFERROR(INDEX('[1]予選ヒートBGr-レース結果表（貼付）'!$A:$Z,MATCH($A34,'[1]予選ヒートBGr-レース結果表（貼付）'!$A:$A,0),MATCH('予選ヒート2Gr-レース結果表'!H$11,'[1]予選ヒートBGr-レース結果表（貼付）'!$1:$1,0)),"")</f>
        <v>10</v>
      </c>
      <c r="I34" s="38">
        <f>IFERROR(INDEX('[1]予選ヒートBGr-レース結果表（貼付）'!$A:$Z,MATCH($A34,'[1]予選ヒートBGr-レース結果表（貼付）'!$A:$A,0),MATCH('予選ヒート2Gr-レース結果表'!I$11,'[1]予選ヒートBGr-レース結果表（貼付）'!$1:$1,0)),"")</f>
        <v>6.6624652777777767E-3</v>
      </c>
      <c r="J34" s="39">
        <f>IFERROR(IF(A34="DNS","",IF(A34="DQ","",INDEX('[1]予選ヒートBGr-レース結果表（貼付）'!$A:$Z,MATCH($B34,'[1]予選ヒートBGr-レース結果表（貼付）'!$B:$B,0),MATCH('予選ヒート2Gr-レース結果表'!J$11,'[1]予選ヒートBGr-レース結果表（貼付）'!$1:$1,0)))),"")</f>
        <v>14.903</v>
      </c>
      <c r="K34" s="39">
        <f>IFERROR(IF(A34="DNS","",IF(A34="DQ","",INDEX('[1]予選ヒートBGr-レース結果表（貼付）'!$A:$Z,MATCH($B34,'[1]予選ヒートBGr-レース結果表（貼付）'!$B:$B,0),MATCH('予選ヒート2Gr-レース結果表'!K$11,'[1]予選ヒートBGr-レース結果表（貼付）'!$1:$1,0)))),"")</f>
        <v>0.84799999999999998</v>
      </c>
      <c r="L34" s="40">
        <f>IFERROR(IF(A34="DNS","",IF(A34="DQ","",INDEX('[1]予選ヒートBGr-レース結果表（貼付）'!$A:$Z,MATCH($B34,'[1]予選ヒートBGr-レース結果表（貼付）'!$B:$B,0),MATCH('予選ヒート2Gr-レース結果表'!L$11,'[1]予選ヒートBGr-レース結果表（貼付）'!$1:$1,0)))),"")</f>
        <v>56.32</v>
      </c>
      <c r="M34" s="41" t="str">
        <f t="shared" si="2"/>
        <v/>
      </c>
      <c r="N34" s="42"/>
      <c r="O34" s="3"/>
      <c r="P34" s="4" t="str">
        <f>IF(IFERROR(INDEX('[1]予選ヒートBGr-レース結果表（貼付）'!$A:$Z,MATCH($B34,'[1]予選ヒートBGr-レース結果表（貼付）'!$B:$B,0),MATCH(P$11,'[1]予選ヒートBGr-レース結果表（貼付）'!$1:$1,0)),"")=0,"",IFERROR(INDEX('[1]予選ヒートBGr-レース結果表（貼付）'!$A:$Z,MATCH($B34,'[1]予選ヒートBGr-レース結果表（貼付）'!$B:$B,0),MATCH(P$11,'[1]予選ヒートBGr-レース結果表（貼付）'!$1:$1,0)),""))</f>
        <v/>
      </c>
      <c r="Q34" s="4" t="str">
        <f>IF(P34="","",COUNTIF($P$13:P34,"&lt;&gt;"&amp;""))</f>
        <v/>
      </c>
      <c r="R34" s="4" t="str">
        <f t="shared" si="3"/>
        <v/>
      </c>
      <c r="S34" s="4" t="str">
        <f>IF(IFERROR(INDEX('[1]予選ヒートBGr-レース結果表（貼付）'!$A:$Z,MATCH($A34,'[1]予選ヒートBGr-レース結果表（貼付）'!$A:$A,0),MATCH(S$11,'[1]予選ヒートBGr-レース結果表（貼付）'!$1:$1,0)),"")=0,"",IFERROR(INDEX('[1]予選ヒートBGr-レース結果表（貼付）'!$A:$Z,MATCH($A34,'[1]予選ヒートBGr-レース結果表（貼付）'!$A:$A,0),MATCH(S$11,'[1]予選ヒートBGr-レース結果表（貼付）'!$1:$1,0)),""))</f>
        <v/>
      </c>
      <c r="T34" s="4"/>
      <c r="U34" s="5">
        <f>IF(IFERROR(INDEX('[1]予選ヒートBGr-レース結果表（貼付）'!$A:$Z,MATCH($B34,'[1]予選ヒートBGr-レース結果表（貼付）'!$B:$B,0),MATCH(U$11,'[1]予選ヒートBGr-レース結果表（貼付）'!$1:$1,0)),"")=0,"",IFERROR(INDEX('[1]予選ヒートBGr-レース結果表（貼付）'!$A:$Z,MATCH($B34,'[1]予選ヒートBGr-レース結果表（貼付）'!$B:$B,0),MATCH(U$11,'[1]予選ヒートBGr-レース結果表（貼付）'!$1:$1,0)),""))</f>
        <v>80.795000000000002</v>
      </c>
    </row>
    <row r="35" spans="1:21" ht="12.75" customHeight="1" x14ac:dyDescent="0.2">
      <c r="A35" s="30">
        <f>IF(OR('[1]予選ヒートBGr-レース結果表（貼付）'!A19="DNF",'[1]予選ヒートBGr-レース結果表（貼付）'!A19="DNS",'[1]予選ヒートBGr-レース結果表（貼付）'!A19="DQ"),'[1]予選ヒートBGr-レース結果表（貼付）'!A19,IF(MAX('[1]予選ヒートBGr-レース結果表（貼付）'!$A:$A)&gt;A34,A34+1,""))</f>
        <v>18</v>
      </c>
      <c r="B35" s="31">
        <f>IFERROR(INDEX('[1]予選ヒートBGr-レース結果表（貼付）'!A19:$Z$50,MATCH($A35,'[1]予選ヒートBGr-レース結果表（貼付）'!A19:$A$50,0),MATCH('[1]公式予選（TT）AGr-結果表（印刷）'!B$11,'[1]予選ヒートBGr-レース結果表（貼付）'!$1:$1,0)),"")</f>
        <v>38</v>
      </c>
      <c r="C35" s="32"/>
      <c r="D35" s="33" t="str">
        <f>IFERROR(INDEX('[1]予選ヒートBGr-レース結果表（貼付）'!$A:$Z,MATCH($A35,'[1]予選ヒートBGr-レース結果表（貼付）'!$A:$A,0),MATCH('予選ヒート2Gr-レース結果表'!D$11,'[1]予選ヒートBGr-レース結果表（貼付）'!$1:$1,0)),"")</f>
        <v>森 赴人</v>
      </c>
      <c r="E35" s="34" t="str">
        <f>IFERROR(INDEX('[1]予選ヒートBGr-レース結果表（貼付）'!$A:$Z,MATCH($A35,'[1]予選ヒートBGr-レース結果表（貼付）'!$A:$A,0),MATCH('予選ヒート2Gr-レース結果表'!E$11,'[1]予選ヒートBGr-レース結果表（貼付）'!$1:$1,0)),"")</f>
        <v>PRAGA/YAMAHA</v>
      </c>
      <c r="F35" s="35" t="str">
        <f>IFERROR(INDEX('[1]予選ヒートBGr-レース結果表（貼付）'!$A:$Z,MATCH($A35,'[1]予選ヒートBGr-レース結果表（貼付）'!$A:$A,0),MATCH('予選ヒート2Gr-レース結果表'!F$11,'[1]予選ヒートBGr-レース結果表（貼付）'!$1:$1,0)),"")</f>
        <v>ﾁｰﾑぶるｰと</v>
      </c>
      <c r="G35" s="36" t="str">
        <f>IFERROR(INDEX('[1]予選ヒートBGr-レース結果表（貼付）'!$A:$Z,MATCH($A35,'[1]予選ヒートBGr-レース結果表（貼付）'!$A:$A,0),MATCH('予選ヒート2Gr-レース結果表'!G$11,'[1]予選ヒートBGr-レース結果表（貼付）'!$1:$1,0)),"")</f>
        <v>BS</v>
      </c>
      <c r="H35" s="37">
        <f>IFERROR(INDEX('[1]予選ヒートBGr-レース結果表（貼付）'!$A:$Z,MATCH($A35,'[1]予選ヒートBGr-レース結果表（貼付）'!$A:$A,0),MATCH('予選ヒート2Gr-レース結果表'!H$11,'[1]予選ヒートBGr-レース結果表（貼付）'!$1:$1,0)),"")</f>
        <v>10</v>
      </c>
      <c r="I35" s="38">
        <f>IFERROR(INDEX('[1]予選ヒートBGr-レース結果表（貼付）'!$A:$Z,MATCH($A35,'[1]予選ヒートBGr-レース結果表（貼付）'!$A:$A,0),MATCH('予選ヒート2Gr-レース結果表'!I$11,'[1]予選ヒートBGr-レース結果表（貼付）'!$1:$1,0)),"")</f>
        <v>6.6647685185185178E-3</v>
      </c>
      <c r="J35" s="39">
        <f>IFERROR(IF(A35="DNS","",IF(A35="DQ","",INDEX('[1]予選ヒートBGr-レース結果表（貼付）'!$A:$Z,MATCH($B35,'[1]予選ヒートBGr-レース結果表（貼付）'!$B:$B,0),MATCH('予選ヒート2Gr-レース結果表'!J$11,'[1]予選ヒートBGr-レース結果表（貼付）'!$1:$1,0)))),"")</f>
        <v>15.102</v>
      </c>
      <c r="K35" s="39">
        <f>IFERROR(IF(A35="DNS","",IF(A35="DQ","",INDEX('[1]予選ヒートBGr-レース結果表（貼付）'!$A:$Z,MATCH($B35,'[1]予選ヒートBGr-レース結果表（貼付）'!$B:$B,0),MATCH('予選ヒート2Gr-レース結果表'!K$11,'[1]予選ヒートBGr-レース結果表（貼付）'!$1:$1,0)))),"")</f>
        <v>0.19900000000000001</v>
      </c>
      <c r="L35" s="40">
        <f>IFERROR(IF(A35="DNS","",IF(A35="DQ","",INDEX('[1]予選ヒートBGr-レース結果表（貼付）'!$A:$Z,MATCH($B35,'[1]予選ヒートBGr-レース結果表（貼付）'!$B:$B,0),MATCH('予選ヒート2Gr-レース結果表'!L$11,'[1]予選ヒートBGr-レース結果表（貼付）'!$1:$1,0)))),"")</f>
        <v>56.439</v>
      </c>
      <c r="M35" s="41" t="str">
        <f t="shared" si="2"/>
        <v/>
      </c>
      <c r="N35" s="42"/>
      <c r="O35" s="3"/>
      <c r="P35" s="4" t="str">
        <f>IF(IFERROR(INDEX('[1]予選ヒートBGr-レース結果表（貼付）'!$A:$Z,MATCH($B35,'[1]予選ヒートBGr-レース結果表（貼付）'!$B:$B,0),MATCH(P$11,'[1]予選ヒートBGr-レース結果表（貼付）'!$1:$1,0)),"")=0,"",IFERROR(INDEX('[1]予選ヒートBGr-レース結果表（貼付）'!$A:$Z,MATCH($B35,'[1]予選ヒートBGr-レース結果表（貼付）'!$B:$B,0),MATCH(P$11,'[1]予選ヒートBGr-レース結果表（貼付）'!$1:$1,0)),""))</f>
        <v/>
      </c>
      <c r="Q35" s="4" t="str">
        <f>IF(P35="","",COUNTIF($P$13:P35,"&lt;&gt;"&amp;""))</f>
        <v/>
      </c>
      <c r="R35" s="4" t="str">
        <f t="shared" si="3"/>
        <v/>
      </c>
      <c r="S35" s="4" t="str">
        <f>IF(IFERROR(INDEX('[1]予選ヒートBGr-レース結果表（貼付）'!$A:$Z,MATCH($A35,'[1]予選ヒートBGr-レース結果表（貼付）'!$A:$A,0),MATCH(S$11,'[1]予選ヒートBGr-レース結果表（貼付）'!$1:$1,0)),"")=0,"",IFERROR(INDEX('[1]予選ヒートBGr-レース結果表（貼付）'!$A:$Z,MATCH($A35,'[1]予選ヒートBGr-レース結果表（貼付）'!$A:$A,0),MATCH(S$11,'[1]予選ヒートBGr-レース結果表（貼付）'!$1:$1,0)),""))</f>
        <v/>
      </c>
      <c r="T35" s="4"/>
      <c r="U35" s="5">
        <f>IF(IFERROR(INDEX('[1]予選ヒートBGr-レース結果表（貼付）'!$A:$Z,MATCH($B35,'[1]予選ヒートBGr-レース結果表（貼付）'!$B:$B,0),MATCH(U$11,'[1]予選ヒートBGr-レース結果表（貼付）'!$1:$1,0)),"")=0,"",IFERROR(INDEX('[1]予選ヒートBGr-レース結果表（貼付）'!$A:$Z,MATCH($B35,'[1]予選ヒートBGr-レース結果表（貼付）'!$B:$B,0),MATCH(U$11,'[1]予選ヒートBGr-レース結果表（貼付）'!$1:$1,0)),""))</f>
        <v>80.625</v>
      </c>
    </row>
    <row r="36" spans="1:21" ht="12.75" customHeight="1" x14ac:dyDescent="0.2">
      <c r="A36" s="30">
        <f>IF(OR('[1]予選ヒートBGr-レース結果表（貼付）'!A20="DNF",'[1]予選ヒートBGr-レース結果表（貼付）'!A20="DNS",'[1]予選ヒートBGr-レース結果表（貼付）'!A20="DQ"),'[1]予選ヒートBGr-レース結果表（貼付）'!A20,IF(MAX('[1]予選ヒートBGr-レース結果表（貼付）'!$A:$A)&gt;A35,A35+1,""))</f>
        <v>19</v>
      </c>
      <c r="B36" s="31">
        <f>IFERROR(INDEX('[1]予選ヒートBGr-レース結果表（貼付）'!A20:$Z$50,MATCH($A36,'[1]予選ヒートBGr-レース結果表（貼付）'!A20:$A$50,0),MATCH('[1]公式予選（TT）AGr-結果表（印刷）'!B$11,'[1]予選ヒートBGr-レース結果表（貼付）'!$1:$1,0)),"")</f>
        <v>63</v>
      </c>
      <c r="C36" s="32"/>
      <c r="D36" s="33" t="str">
        <f>IFERROR(INDEX('[1]予選ヒートBGr-レース結果表（貼付）'!$A:$Z,MATCH($A36,'[1]予選ヒートBGr-レース結果表（貼付）'!$A:$A,0),MATCH('予選ヒート2Gr-レース結果表'!D$11,'[1]予選ヒートBGr-レース結果表（貼付）'!$1:$1,0)),"")</f>
        <v>田中 響貴</v>
      </c>
      <c r="E36" s="34" t="str">
        <f>IFERROR(INDEX('[1]予選ヒートBGr-レース結果表（貼付）'!$A:$Z,MATCH($A36,'[1]予選ヒートBGr-レース結果表（貼付）'!$A:$A,0),MATCH('予選ヒート2Gr-レース結果表'!E$11,'[1]予選ヒートBGr-レース結果表（貼付）'!$1:$1,0)),"")</f>
        <v>ﾌﾟﾗｶﾞ/YAMAHA</v>
      </c>
      <c r="F36" s="35" t="str">
        <f>IFERROR(INDEX('[1]予選ヒートBGr-レース結果表（貼付）'!$A:$Z,MATCH($A36,'[1]予選ヒートBGr-レース結果表（貼付）'!$A:$A,0),MATCH('予選ヒート2Gr-レース結果表'!F$11,'[1]予選ヒートBGr-レース結果表（貼付）'!$1:$1,0)),"")</f>
        <v>ﾁｰﾑぶるｰと</v>
      </c>
      <c r="G36" s="36" t="str">
        <f>IFERROR(INDEX('[1]予選ヒートBGr-レース結果表（貼付）'!$A:$Z,MATCH($A36,'[1]予選ヒートBGr-レース結果表（貼付）'!$A:$A,0),MATCH('予選ヒート2Gr-レース結果表'!G$11,'[1]予選ヒートBGr-レース結果表（貼付）'!$1:$1,0)),"")</f>
        <v>BS</v>
      </c>
      <c r="H36" s="37">
        <f>IFERROR(INDEX('[1]予選ヒートBGr-レース結果表（貼付）'!$A:$Z,MATCH($A36,'[1]予選ヒートBGr-レース結果表（貼付）'!$A:$A,0),MATCH('予選ヒート2Gr-レース結果表'!H$11,'[1]予選ヒートBGr-レース結果表（貼付）'!$1:$1,0)),"")</f>
        <v>10</v>
      </c>
      <c r="I36" s="38">
        <f>IFERROR(INDEX('[1]予選ヒートBGr-レース結果表（貼付）'!$A:$Z,MATCH($A36,'[1]予選ヒートBGr-レース結果表（貼付）'!$A:$A,0),MATCH('予選ヒート2Gr-レース結果表'!I$11,'[1]予選ヒートBGr-レース結果表（貼付）'!$1:$1,0)),"")</f>
        <v>6.682418981481481E-3</v>
      </c>
      <c r="J36" s="39">
        <f>IFERROR(IF(A36="DNS","",IF(A36="DQ","",INDEX('[1]予選ヒートBGr-レース結果表（貼付）'!$A:$Z,MATCH($B36,'[1]予選ヒートBGr-レース結果表（貼付）'!$B:$B,0),MATCH('予選ヒート2Gr-レース結果表'!J$11,'[1]予選ヒートBGr-レース結果表（貼付）'!$1:$1,0)))),"")</f>
        <v>16.626999999999999</v>
      </c>
      <c r="K36" s="39">
        <f>IFERROR(IF(A36="DNS","",IF(A36="DQ","",INDEX('[1]予選ヒートBGr-レース結果表（貼付）'!$A:$Z,MATCH($B36,'[1]予選ヒートBGr-レース結果表（貼付）'!$B:$B,0),MATCH('予選ヒート2Gr-レース結果表'!K$11,'[1]予選ヒートBGr-レース結果表（貼付）'!$1:$1,0)))),"")</f>
        <v>1.5249999999999999</v>
      </c>
      <c r="L36" s="40">
        <f>IFERROR(IF(A36="DNS","",IF(A36="DQ","",INDEX('[1]予選ヒートBGr-レース結果表（貼付）'!$A:$Z,MATCH($B36,'[1]予選ヒートBGr-レース結果表（貼付）'!$B:$B,0),MATCH('予選ヒート2Gr-レース結果表'!L$11,'[1]予選ヒートBGr-レース結果表（貼付）'!$1:$1,0)))),"")</f>
        <v>56.787999999999997</v>
      </c>
      <c r="M36" s="41" t="str">
        <f t="shared" si="2"/>
        <v/>
      </c>
      <c r="N36" s="42"/>
      <c r="O36" s="3"/>
      <c r="P36" s="4" t="str">
        <f>IF(IFERROR(INDEX('[1]予選ヒートBGr-レース結果表（貼付）'!$A:$Z,MATCH($B36,'[1]予選ヒートBGr-レース結果表（貼付）'!$B:$B,0),MATCH(P$11,'[1]予選ヒートBGr-レース結果表（貼付）'!$1:$1,0)),"")=0,"",IFERROR(INDEX('[1]予選ヒートBGr-レース結果表（貼付）'!$A:$Z,MATCH($B36,'[1]予選ヒートBGr-レース結果表（貼付）'!$B:$B,0),MATCH(P$11,'[1]予選ヒートBGr-レース結果表（貼付）'!$1:$1,0)),""))</f>
        <v/>
      </c>
      <c r="Q36" s="4" t="str">
        <f>IF(P36="","",COUNTIF($P$13:P36,"&lt;&gt;"&amp;""))</f>
        <v/>
      </c>
      <c r="R36" s="4" t="str">
        <f t="shared" si="3"/>
        <v/>
      </c>
      <c r="S36" s="4" t="str">
        <f>IF(IFERROR(INDEX('[1]予選ヒートBGr-レース結果表（貼付）'!$A:$Z,MATCH($A36,'[1]予選ヒートBGr-レース結果表（貼付）'!$A:$A,0),MATCH(S$11,'[1]予選ヒートBGr-レース結果表（貼付）'!$1:$1,0)),"")=0,"",IFERROR(INDEX('[1]予選ヒートBGr-レース結果表（貼付）'!$A:$Z,MATCH($A36,'[1]予選ヒートBGr-レース結果表（貼付）'!$A:$A,0),MATCH(S$11,'[1]予選ヒートBGr-レース結果表（貼付）'!$1:$1,0)),""))</f>
        <v/>
      </c>
      <c r="T36" s="4"/>
      <c r="U36" s="5">
        <f>IF(IFERROR(INDEX('[1]予選ヒートBGr-レース結果表（貼付）'!$A:$Z,MATCH($B36,'[1]予選ヒートBGr-レース結果表（貼付）'!$B:$B,0),MATCH(U$11,'[1]予選ヒートBGr-レース結果表（貼付）'!$1:$1,0)),"")=0,"",IFERROR(INDEX('[1]予選ヒートBGr-レース結果表（貼付）'!$A:$Z,MATCH($B36,'[1]予選ヒートBGr-レース結果表（貼付）'!$B:$B,0),MATCH(U$11,'[1]予選ヒートBGr-レース結果表（貼付）'!$1:$1,0)),""))</f>
        <v>80.13</v>
      </c>
    </row>
    <row r="37" spans="1:21" ht="12.75" customHeight="1" x14ac:dyDescent="0.2">
      <c r="A37" s="30">
        <f>IF(OR('[1]予選ヒートBGr-レース結果表（貼付）'!A21="DNF",'[1]予選ヒートBGr-レース結果表（貼付）'!A21="DNS",'[1]予選ヒートBGr-レース結果表（貼付）'!A21="DQ"),'[1]予選ヒートBGr-レース結果表（貼付）'!A21,IF(MAX('[1]予選ヒートBGr-レース結果表（貼付）'!$A:$A)&gt;A36,A36+1,""))</f>
        <v>20</v>
      </c>
      <c r="B37" s="31">
        <f>IFERROR(INDEX('[1]予選ヒートBGr-レース結果表（貼付）'!A21:$Z$50,MATCH($A37,'[1]予選ヒートBGr-レース結果表（貼付）'!A21:$A$50,0),MATCH('[1]公式予選（TT）AGr-結果表（印刷）'!B$11,'[1]予選ヒートBGr-レース結果表（貼付）'!$1:$1,0)),"")</f>
        <v>73</v>
      </c>
      <c r="C37" s="32"/>
      <c r="D37" s="33" t="str">
        <f>IFERROR(INDEX('[1]予選ヒートBGr-レース結果表（貼付）'!$A:$Z,MATCH($A37,'[1]予選ヒートBGr-レース結果表（貼付）'!$A:$A,0),MATCH('予選ヒート2Gr-レース結果表'!D$11,'[1]予選ヒートBGr-レース結果表（貼付）'!$1:$1,0)),"")</f>
        <v>花村 結貴</v>
      </c>
      <c r="E37" s="34" t="str">
        <f>IFERROR(INDEX('[1]予選ヒートBGr-レース結果表（貼付）'!$A:$Z,MATCH($A37,'[1]予選ヒートBGr-レース結果表（貼付）'!$A:$A,0),MATCH('予選ヒート2Gr-レース結果表'!E$11,'[1]予選ヒートBGr-レース結果表（貼付）'!$1:$1,0)),"")</f>
        <v>EXPRIT/YAMAHA</v>
      </c>
      <c r="F37" s="35" t="str">
        <f>IFERROR(INDEX('[1]予選ヒートBGr-レース結果表（貼付）'!$A:$Z,MATCH($A37,'[1]予選ヒートBGr-レース結果表（貼付）'!$A:$A,0),MATCH('予選ヒート2Gr-レース結果表'!F$11,'[1]予選ヒートBGr-レース結果表（貼付）'!$1:$1,0)),"")</f>
        <v>MatsumotoRacing</v>
      </c>
      <c r="G37" s="36" t="str">
        <f>IFERROR(INDEX('[1]予選ヒートBGr-レース結果表（貼付）'!$A:$Z,MATCH($A37,'[1]予選ヒートBGr-レース結果表（貼付）'!$A:$A,0),MATCH('予選ヒート2Gr-レース結果表'!G$11,'[1]予選ヒートBGr-レース結果表（貼付）'!$1:$1,0)),"")</f>
        <v>BS</v>
      </c>
      <c r="H37" s="37">
        <f>IFERROR(INDEX('[1]予選ヒートBGr-レース結果表（貼付）'!$A:$Z,MATCH($A37,'[1]予選ヒートBGr-レース結果表（貼付）'!$A:$A,0),MATCH('予選ヒート2Gr-レース結果表'!H$11,'[1]予選ヒートBGr-レース結果表（貼付）'!$1:$1,0)),"")</f>
        <v>10</v>
      </c>
      <c r="I37" s="38">
        <f>IFERROR(INDEX('[1]予選ヒートBGr-レース結果表（貼付）'!$A:$Z,MATCH($A37,'[1]予選ヒートBGr-レース結果表（貼付）'!$A:$A,0),MATCH('予選ヒート2Gr-レース結果表'!I$11,'[1]予選ヒートBGr-レース結果表（貼付）'!$1:$1,0)),"")</f>
        <v>6.7168055555555557E-3</v>
      </c>
      <c r="J37" s="39">
        <f>IFERROR(IF(A37="DNS","",IF(A37="DQ","",INDEX('[1]予選ヒートBGr-レース結果表（貼付）'!$A:$Z,MATCH($B37,'[1]予選ヒートBGr-レース結果表（貼付）'!$B:$B,0),MATCH('予選ヒート2Gr-レース結果表'!J$11,'[1]予選ヒートBGr-レース結果表（貼付）'!$1:$1,0)))),"")</f>
        <v>19.597999999999999</v>
      </c>
      <c r="K37" s="39">
        <f>IFERROR(IF(A37="DNS","",IF(A37="DQ","",INDEX('[1]予選ヒートBGr-レース結果表（貼付）'!$A:$Z,MATCH($B37,'[1]予選ヒートBGr-レース結果表（貼付）'!$B:$B,0),MATCH('予選ヒート2Gr-レース結果表'!K$11,'[1]予選ヒートBGr-レース結果表（貼付）'!$1:$1,0)))),"")</f>
        <v>2.9710000000000001</v>
      </c>
      <c r="L37" s="40">
        <f>IFERROR(IF(A37="DNS","",IF(A37="DQ","",INDEX('[1]予選ヒートBGr-レース結果表（貼付）'!$A:$Z,MATCH($B37,'[1]予選ヒートBGr-レース結果表（貼付）'!$B:$B,0),MATCH('予選ヒート2Gr-レース結果表'!L$11,'[1]予選ヒートBGr-レース結果表（貼付）'!$1:$1,0)))),"")</f>
        <v>56.746000000000002</v>
      </c>
      <c r="M37" s="41" t="str">
        <f t="shared" si="2"/>
        <v/>
      </c>
      <c r="N37" s="42"/>
      <c r="O37" s="3"/>
      <c r="P37" s="4" t="str">
        <f>IF(IFERROR(INDEX('[1]予選ヒートBGr-レース結果表（貼付）'!$A:$Z,MATCH($B37,'[1]予選ヒートBGr-レース結果表（貼付）'!$B:$B,0),MATCH(P$11,'[1]予選ヒートBGr-レース結果表（貼付）'!$1:$1,0)),"")=0,"",IFERROR(INDEX('[1]予選ヒートBGr-レース結果表（貼付）'!$A:$Z,MATCH($B37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37" s="4">
        <f>IF(P37="","",COUNTIF($P$13:P37,"&lt;&gt;"&amp;""))</f>
        <v>20</v>
      </c>
      <c r="R37" s="4">
        <f t="shared" si="3"/>
        <v>3</v>
      </c>
      <c r="S37" s="4" t="str">
        <f>IF(IFERROR(INDEX('[1]予選ヒートBGr-レース結果表（貼付）'!$A:$Z,MATCH($A37,'[1]予選ヒートBGr-レース結果表（貼付）'!$A:$A,0),MATCH(S$11,'[1]予選ヒートBGr-レース結果表（貼付）'!$1:$1,0)),"")=0,"",IFERROR(INDEX('[1]予選ヒートBGr-レース結果表（貼付）'!$A:$Z,MATCH($A37,'[1]予選ヒートBGr-レース結果表（貼付）'!$A:$A,0),MATCH(S$11,'[1]予選ヒートBGr-レース結果表（貼付）'!$1:$1,0)),""))</f>
        <v/>
      </c>
      <c r="T37" s="4"/>
      <c r="U37" s="5">
        <f>IF(IFERROR(INDEX('[1]予選ヒートBGr-レース結果表（貼付）'!$A:$Z,MATCH($B37,'[1]予選ヒートBGr-レース結果表（貼付）'!$B:$B,0),MATCH(U$11,'[1]予選ヒートBGr-レース結果表（貼付）'!$1:$1,0)),"")=0,"",IFERROR(INDEX('[1]予選ヒートBGr-レース結果表（貼付）'!$A:$Z,MATCH($B37,'[1]予選ヒートBGr-レース結果表（貼付）'!$B:$B,0),MATCH(U$11,'[1]予選ヒートBGr-レース結果表（貼付）'!$1:$1,0)),""))</f>
        <v>80.188999999999993</v>
      </c>
    </row>
    <row r="38" spans="1:21" ht="12.75" customHeight="1" x14ac:dyDescent="0.2">
      <c r="A38" s="30">
        <f>IF(OR('[1]予選ヒートBGr-レース結果表（貼付）'!A22="DNF",'[1]予選ヒートBGr-レース結果表（貼付）'!A22="DNS",'[1]予選ヒートBGr-レース結果表（貼付）'!A22="DQ"),'[1]予選ヒートBGr-レース結果表（貼付）'!A22,IF(MAX('[1]予選ヒートBGr-レース結果表（貼付）'!$A:$A)&gt;A37,A37+1,""))</f>
        <v>21</v>
      </c>
      <c r="B38" s="31">
        <f>IFERROR(INDEX('[1]予選ヒートBGr-レース結果表（貼付）'!A22:$Z$50,MATCH($A38,'[1]予選ヒートBGr-レース結果表（貼付）'!A22:$A$50,0),MATCH('[1]公式予選（TT）AGr-結果表（印刷）'!B$11,'[1]予選ヒートBGr-レース結果表（貼付）'!$1:$1,0)),"")</f>
        <v>35</v>
      </c>
      <c r="C38" s="32"/>
      <c r="D38" s="33" t="str">
        <f>IFERROR(INDEX('[1]予選ヒートBGr-レース結果表（貼付）'!$A:$Z,MATCH($A38,'[1]予選ヒートBGr-レース結果表（貼付）'!$A:$A,0),MATCH('予選ヒート2Gr-レース結果表'!D$11,'[1]予選ヒートBGr-レース結果表（貼付）'!$1:$1,0)),"")</f>
        <v>西崎 航平</v>
      </c>
      <c r="E38" s="34" t="str">
        <f>IFERROR(INDEX('[1]予選ヒートBGr-レース結果表（貼付）'!$A:$Z,MATCH($A38,'[1]予選ヒートBGr-レース結果表（貼付）'!$A:$A,0),MATCH('予選ヒート2Gr-レース結果表'!E$11,'[1]予選ヒートBGr-レース結果表（貼付）'!$1:$1,0)),"")</f>
        <v>birelART/YAMAHA</v>
      </c>
      <c r="F38" s="35" t="str">
        <f>IFERROR(INDEX('[1]予選ヒートBGr-レース結果表（貼付）'!$A:$Z,MATCH($A38,'[1]予選ヒートBGr-レース結果表（貼付）'!$A:$A,0),MATCH('予選ヒート2Gr-レース結果表'!F$11,'[1]予選ヒートBGr-レース結果表（貼付）'!$1:$1,0)),"")</f>
        <v>ﾍﾞﾛｰﾁｪﾓｰﾀｰｽﾎﾟｰﾂ</v>
      </c>
      <c r="G38" s="36" t="str">
        <f>IFERROR(INDEX('[1]予選ヒートBGr-レース結果表（貼付）'!$A:$Z,MATCH($A38,'[1]予選ヒートBGr-レース結果表（貼付）'!$A:$A,0),MATCH('予選ヒート2Gr-レース結果表'!G$11,'[1]予選ヒートBGr-レース結果表（貼付）'!$1:$1,0)),"")</f>
        <v>BS</v>
      </c>
      <c r="H38" s="37">
        <f>IFERROR(INDEX('[1]予選ヒートBGr-レース結果表（貼付）'!$A:$Z,MATCH($A38,'[1]予選ヒートBGr-レース結果表（貼付）'!$A:$A,0),MATCH('予選ヒート2Gr-レース結果表'!H$11,'[1]予選ヒートBGr-レース結果表（貼付）'!$1:$1,0)),"")</f>
        <v>9</v>
      </c>
      <c r="I38" s="38">
        <f>IFERROR(INDEX('[1]予選ヒートBGr-レース結果表（貼付）'!$A:$Z,MATCH($A38,'[1]予選ヒートBGr-レース結果表（貼付）'!$A:$A,0),MATCH('予選ヒート2Gr-レース結果表'!I$11,'[1]予選ヒートBGr-レース結果表（貼付）'!$1:$1,0)),"")</f>
        <v>6.3324768518518504E-3</v>
      </c>
      <c r="J38" s="39" t="str">
        <f>IFERROR(IF(A38="DNS","",IF(A38="DQ","",INDEX('[1]予選ヒートBGr-レース結果表（貼付）'!$A:$Z,MATCH($B38,'[1]予選ヒートBGr-レース結果表（貼付）'!$B:$B,0),MATCH('予選ヒート2Gr-レース結果表'!J$11,'[1]予選ヒートBGr-レース結果表（貼付）'!$1:$1,0)))),"")</f>
        <v>1 Lap</v>
      </c>
      <c r="K38" s="39" t="str">
        <f>IFERROR(IF(A38="DNS","",IF(A38="DQ","",INDEX('[1]予選ヒートBGr-レース結果表（貼付）'!$A:$Z,MATCH($B38,'[1]予選ヒートBGr-レース結果表（貼付）'!$B:$B,0),MATCH('予選ヒート2Gr-レース結果表'!K$11,'[1]予選ヒートBGr-レース結果表（貼付）'!$1:$1,0)))),"")</f>
        <v>1 Lap</v>
      </c>
      <c r="L38" s="40">
        <f>IFERROR(IF(A38="DNS","",IF(A38="DQ","",INDEX('[1]予選ヒートBGr-レース結果表（貼付）'!$A:$Z,MATCH($B38,'[1]予選ヒートBGr-レース結果表（貼付）'!$B:$B,0),MATCH('予選ヒート2Gr-レース結果表'!L$11,'[1]予選ヒートBGr-レース結果表（貼付）'!$1:$1,0)))),"")</f>
        <v>57.243000000000002</v>
      </c>
      <c r="M38" s="41" t="str">
        <f t="shared" si="2"/>
        <v/>
      </c>
      <c r="N38" s="42"/>
      <c r="O38" s="3"/>
      <c r="P38" s="4" t="str">
        <f>IF(IFERROR(INDEX('[1]予選ヒートBGr-レース結果表（貼付）'!$A:$Z,MATCH($B38,'[1]予選ヒートBGr-レース結果表（貼付）'!$B:$B,0),MATCH(P$11,'[1]予選ヒートBGr-レース結果表（貼付）'!$1:$1,0)),"")=0,"",IFERROR(INDEX('[1]予選ヒートBGr-レース結果表（貼付）'!$A:$Z,MATCH($B38,'[1]予選ヒートBGr-レース結果表（貼付）'!$B:$B,0),MATCH(P$11,'[1]予選ヒートBGr-レース結果表（貼付）'!$1:$1,0)),""))</f>
        <v/>
      </c>
      <c r="Q38" s="4" t="str">
        <f>IF(P38="","",COUNTIF($P$13:P38,"&lt;&gt;"&amp;""))</f>
        <v/>
      </c>
      <c r="R38" s="4" t="str">
        <f t="shared" si="3"/>
        <v/>
      </c>
      <c r="S38" s="4" t="str">
        <f>IF(IFERROR(INDEX('[1]予選ヒートBGr-レース結果表（貼付）'!$A:$Z,MATCH($A38,'[1]予選ヒートBGr-レース結果表（貼付）'!$A:$A,0),MATCH(S$11,'[1]予選ヒートBGr-レース結果表（貼付）'!$1:$1,0)),"")=0,"",IFERROR(INDEX('[1]予選ヒートBGr-レース結果表（貼付）'!$A:$Z,MATCH($A38,'[1]予選ヒートBGr-レース結果表（貼付）'!$A:$A,0),MATCH(S$11,'[1]予選ヒートBGr-レース結果表（貼付）'!$1:$1,0)),""))</f>
        <v/>
      </c>
      <c r="T38" s="4"/>
      <c r="U38" s="5">
        <f>IF(IFERROR(INDEX('[1]予選ヒートBGr-レース結果表（貼付）'!$A:$Z,MATCH($B38,'[1]予選ヒートBGr-レース結果表（貼付）'!$B:$B,0),MATCH(U$11,'[1]予選ヒートBGr-レース結果表（貼付）'!$1:$1,0)),"")=0,"",IFERROR(INDEX('[1]予選ヒートBGr-レース結果表（貼付）'!$A:$Z,MATCH($B38,'[1]予選ヒートBGr-レース結果表（貼付）'!$B:$B,0),MATCH(U$11,'[1]予選ヒートBGr-レース結果表（貼付）'!$1:$1,0)),""))</f>
        <v>79.492999999999995</v>
      </c>
    </row>
    <row r="39" spans="1:21" ht="12.75" customHeight="1" x14ac:dyDescent="0.2">
      <c r="A39" s="30">
        <f>IF(OR('[1]予選ヒートBGr-レース結果表（貼付）'!A23="DNF",'[1]予選ヒートBGr-レース結果表（貼付）'!A23="DNS",'[1]予選ヒートBGr-レース結果表（貼付）'!A23="DQ"),'[1]予選ヒートBGr-レース結果表（貼付）'!A23,IF(MAX('[1]予選ヒートBGr-レース結果表（貼付）'!$A:$A)&gt;A38,A38+1,""))</f>
        <v>22</v>
      </c>
      <c r="B39" s="31">
        <f>IFERROR(INDEX('[1]予選ヒートBGr-レース結果表（貼付）'!A23:$Z$50,MATCH($A39,'[1]予選ヒートBGr-レース結果表（貼付）'!A23:$A$50,0),MATCH('[1]公式予選（TT）AGr-結果表（印刷）'!B$11,'[1]予選ヒートBGr-レース結果表（貼付）'!$1:$1,0)),"")</f>
        <v>75</v>
      </c>
      <c r="C39" s="32"/>
      <c r="D39" s="33" t="str">
        <f>IFERROR(INDEX('[1]予選ヒートBGr-レース結果表（貼付）'!$A:$Z,MATCH($A39,'[1]予選ヒートBGr-レース結果表（貼付）'!$A:$A,0),MATCH('予選ヒート2Gr-レース結果表'!D$11,'[1]予選ヒートBGr-レース結果表（貼付）'!$1:$1,0)),"")</f>
        <v>MATSUSHITA MASAKI</v>
      </c>
      <c r="E39" s="34" t="str">
        <f>IFERROR(INDEX('[1]予選ヒートBGr-レース結果表（貼付）'!$A:$Z,MATCH($A39,'[1]予選ヒートBGr-レース結果表（貼付）'!$A:$A,0),MATCH('予選ヒート2Gr-レース結果表'!E$11,'[1]予選ヒートBGr-レース結果表（貼付）'!$1:$1,0)),"")</f>
        <v>MINATO80/YAMAHA</v>
      </c>
      <c r="F39" s="35" t="str">
        <f>IFERROR(INDEX('[1]予選ヒートBGr-レース結果表（貼付）'!$A:$Z,MATCH($A39,'[1]予選ヒートBGr-レース結果表（貼付）'!$A:$A,0),MATCH('予選ヒート2Gr-レース結果表'!F$11,'[1]予選ヒートBGr-レース結果表（貼付）'!$1:$1,0)),"")</f>
        <v>T.ｵｷﾂﾏﾂﾀﾞ Powerd by LUCE</v>
      </c>
      <c r="G39" s="36" t="str">
        <f>IFERROR(INDEX('[1]予選ヒートBGr-レース結果表（貼付）'!$A:$Z,MATCH($A39,'[1]予選ヒートBGr-レース結果表（貼付）'!$A:$A,0),MATCH('予選ヒート2Gr-レース結果表'!G$11,'[1]予選ヒートBGr-レース結果表（貼付）'!$1:$1,0)),"")</f>
        <v>BS</v>
      </c>
      <c r="H39" s="37">
        <f>IFERROR(INDEX('[1]予選ヒートBGr-レース結果表（貼付）'!$A:$Z,MATCH($A39,'[1]予選ヒートBGr-レース結果表（貼付）'!$A:$A,0),MATCH('予選ヒート2Gr-レース結果表'!H$11,'[1]予選ヒートBGr-レース結果表（貼付）'!$1:$1,0)),"")</f>
        <v>1</v>
      </c>
      <c r="I39" s="38">
        <f>IFERROR(INDEX('[1]予選ヒートBGr-レース結果表（貼付）'!$A:$Z,MATCH($A39,'[1]予選ヒートBGr-レース結果表（貼付）'!$A:$A,0),MATCH('予選ヒート2Gr-レース結果表'!I$11,'[1]予選ヒートBGr-レース結果表（貼付）'!$1:$1,0)),"")</f>
        <v>59.576000000000001</v>
      </c>
      <c r="J39" s="39" t="str">
        <f>IFERROR(IF(A39="DNS","",IF(A39="DQ","",INDEX('[1]予選ヒートBGr-レース結果表（貼付）'!$A:$Z,MATCH($B39,'[1]予選ヒートBGr-レース結果表（貼付）'!$B:$B,0),MATCH('予選ヒート2Gr-レース結果表'!J$11,'[1]予選ヒートBGr-レース結果表（貼付）'!$1:$1,0)))),"")</f>
        <v>9 Laps</v>
      </c>
      <c r="K39" s="39" t="str">
        <f>IFERROR(IF(A39="DNS","",IF(A39="DQ","",INDEX('[1]予選ヒートBGr-レース結果表（貼付）'!$A:$Z,MATCH($B39,'[1]予選ヒートBGr-レース結果表（貼付）'!$B:$B,0),MATCH('予選ヒート2Gr-レース結果表'!K$11,'[1]予選ヒートBGr-レース結果表（貼付）'!$1:$1,0)))),"")</f>
        <v>8 Laps</v>
      </c>
      <c r="L39" s="40">
        <f>IFERROR(IF(A39="DNS","",IF(A39="DQ","",INDEX('[1]予選ヒートBGr-レース結果表（貼付）'!$A:$Z,MATCH($B39,'[1]予選ヒートBGr-レース結果表（貼付）'!$B:$B,0),MATCH('予選ヒート2Gr-レース結果表'!L$11,'[1]予選ヒートBGr-レース結果表（貼付）'!$1:$1,0)))),"")</f>
        <v>0</v>
      </c>
      <c r="M39" s="41" t="str">
        <f t="shared" si="2"/>
        <v/>
      </c>
      <c r="N39" s="7"/>
      <c r="O39" s="3"/>
      <c r="P39" s="4" t="str">
        <f>IF(IFERROR(INDEX('[1]予選ヒートBGr-レース結果表（貼付）'!$A:$Z,MATCH($B39,'[1]予選ヒートBGr-レース結果表（貼付）'!$B:$B,0),MATCH(P$11,'[1]予選ヒートBGr-レース結果表（貼付）'!$1:$1,0)),"")=0,"",IFERROR(INDEX('[1]予選ヒートBGr-レース結果表（貼付）'!$A:$Z,MATCH($B39,'[1]予選ヒートBGr-レース結果表（貼付）'!$B:$B,0),MATCH(P$11,'[1]予選ヒートBGr-レース結果表（貼付）'!$1:$1,0)),""))</f>
        <v/>
      </c>
      <c r="Q39" s="4" t="str">
        <f>IF(P39="","",COUNTIF($P$13:P39,"&lt;&gt;"&amp;""))</f>
        <v/>
      </c>
      <c r="R39" s="4" t="str">
        <f t="shared" si="3"/>
        <v/>
      </c>
      <c r="S39" s="4" t="str">
        <f>IF(IFERROR(INDEX('[1]予選ヒートBGr-レース結果表（貼付）'!$A:$Z,MATCH($A39,'[1]予選ヒートBGr-レース結果表（貼付）'!$A:$A,0),MATCH(S$11,'[1]予選ヒートBGr-レース結果表（貼付）'!$1:$1,0)),"")=0,"",IFERROR(INDEX('[1]予選ヒートBGr-レース結果表（貼付）'!$A:$Z,MATCH($A39,'[1]予選ヒートBGr-レース結果表（貼付）'!$A:$A,0),MATCH(S$11,'[1]予選ヒートBGr-レース結果表（貼付）'!$1:$1,0)),""))</f>
        <v/>
      </c>
      <c r="T39" s="4"/>
      <c r="U39" s="5" t="str">
        <f>IF(IFERROR(INDEX('[1]予選ヒートBGr-レース結果表（貼付）'!$A:$Z,MATCH($B39,'[1]予選ヒートBGr-レース結果表（貼付）'!$B:$B,0),MATCH(U$11,'[1]予選ヒートBGr-レース結果表（貼付）'!$1:$1,0)),"")=0,"",IFERROR(INDEX('[1]予選ヒートBGr-レース結果表（貼付）'!$A:$Z,MATCH($B39,'[1]予選ヒートBGr-レース結果表（貼付）'!$B:$B,0),MATCH(U$11,'[1]予選ヒートBGr-レース結果表（貼付）'!$1:$1,0)),""))</f>
        <v>-</v>
      </c>
    </row>
    <row r="40" spans="1:21" ht="12.75" customHeight="1" x14ac:dyDescent="0.2">
      <c r="A40" s="30" t="str">
        <f>IF(OR('[1]予選ヒートBGr-レース結果表（貼付）'!A24="DNF",'[1]予選ヒートBGr-レース結果表（貼付）'!A24="DNS",'[1]予選ヒートBGr-レース結果表（貼付）'!A24="DQ"),'[1]予選ヒートBGr-レース結果表（貼付）'!A24,IF(MAX('[1]予選ヒートBGr-レース結果表（貼付）'!$A:$A)&gt;A39,A39+1,""))</f>
        <v/>
      </c>
      <c r="B40" s="31" t="str">
        <f>IFERROR(INDEX('[1]予選ヒートBGr-レース結果表（貼付）'!A24:$Z$50,MATCH($A40,'[1]予選ヒートBGr-レース結果表（貼付）'!A24:$A$50,0),MATCH('[1]公式予選（TT）AGr-結果表（印刷）'!B$11,'[1]予選ヒートBGr-レース結果表（貼付）'!$1:$1,0)),"")</f>
        <v/>
      </c>
      <c r="C40" s="32"/>
      <c r="D40" s="33" t="str">
        <f>IFERROR(INDEX('[1]予選ヒートBGr-レース結果表（貼付）'!$A:$Z,MATCH($A40,'[1]予選ヒートBGr-レース結果表（貼付）'!$A:$A,0),MATCH('予選ヒート2Gr-レース結果表'!D$11,'[1]予選ヒートBGr-レース結果表（貼付）'!$1:$1,0)),"")</f>
        <v/>
      </c>
      <c r="E40" s="34" t="str">
        <f>IFERROR(INDEX('[1]予選ヒートBGr-レース結果表（貼付）'!$A:$Z,MATCH($A40,'[1]予選ヒートBGr-レース結果表（貼付）'!$A:$A,0),MATCH('予選ヒート2Gr-レース結果表'!E$11,'[1]予選ヒートBGr-レース結果表（貼付）'!$1:$1,0)),"")</f>
        <v/>
      </c>
      <c r="F40" s="35" t="str">
        <f>IFERROR(INDEX('[1]予選ヒートBGr-レース結果表（貼付）'!$A:$Z,MATCH($A40,'[1]予選ヒートBGr-レース結果表（貼付）'!$A:$A,0),MATCH('予選ヒート2Gr-レース結果表'!F$11,'[1]予選ヒートBGr-レース結果表（貼付）'!$1:$1,0)),"")</f>
        <v/>
      </c>
      <c r="G40" s="36" t="str">
        <f>IFERROR(INDEX('[1]予選ヒートBGr-レース結果表（貼付）'!$A:$Z,MATCH($A40,'[1]予選ヒートBGr-レース結果表（貼付）'!$A:$A,0),MATCH('予選ヒート2Gr-レース結果表'!G$11,'[1]予選ヒートBGr-レース結果表（貼付）'!$1:$1,0)),"")</f>
        <v/>
      </c>
      <c r="H40" s="37" t="str">
        <f>IFERROR(INDEX('[1]予選ヒートBGr-レース結果表（貼付）'!$A:$Z,MATCH($A40,'[1]予選ヒートBGr-レース結果表（貼付）'!$A:$A,0),MATCH('予選ヒート2Gr-レース結果表'!H$11,'[1]予選ヒートBGr-レース結果表（貼付）'!$1:$1,0)),"")</f>
        <v/>
      </c>
      <c r="I40" s="38" t="str">
        <f>IFERROR(INDEX('[1]予選ヒートBGr-レース結果表（貼付）'!$A:$Z,MATCH($A40,'[1]予選ヒートBGr-レース結果表（貼付）'!$A:$A,0),MATCH('予選ヒート2Gr-レース結果表'!I$11,'[1]予選ヒートBGr-レース結果表（貼付）'!$1:$1,0)),"")</f>
        <v/>
      </c>
      <c r="J40" s="39" t="str">
        <f>IFERROR(IF(A40="DNS","",IF(A40="DQ","",INDEX('[1]予選ヒートBGr-レース結果表（貼付）'!$A:$Z,MATCH($B40,'[1]予選ヒートBGr-レース結果表（貼付）'!$B:$B,0),MATCH('予選ヒート2Gr-レース結果表'!J$11,'[1]予選ヒートBGr-レース結果表（貼付）'!$1:$1,0)))),"")</f>
        <v/>
      </c>
      <c r="K40" s="39" t="str">
        <f>IFERROR(IF(A40="DNS","",IF(A40="DQ","",INDEX('[1]予選ヒートBGr-レース結果表（貼付）'!$A:$Z,MATCH($B40,'[1]予選ヒートBGr-レース結果表（貼付）'!$B:$B,0),MATCH('予選ヒート2Gr-レース結果表'!K$11,'[1]予選ヒートBGr-レース結果表（貼付）'!$1:$1,0)))),"")</f>
        <v/>
      </c>
      <c r="L40" s="40" t="str">
        <f>IFERROR(IF(A40="DNS","",IF(A40="DQ","",INDEX('[1]予選ヒートBGr-レース結果表（貼付）'!$A:$Z,MATCH($B40,'[1]予選ヒートBGr-レース結果表（貼付）'!$B:$B,0),MATCH('予選ヒート2Gr-レース結果表'!L$11,'[1]予選ヒートBGr-レース結果表（貼付）'!$1:$1,0)))),"")</f>
        <v/>
      </c>
      <c r="M40" s="41" t="str">
        <f t="shared" si="2"/>
        <v/>
      </c>
      <c r="N40" s="7"/>
      <c r="O40" s="3"/>
      <c r="P40" s="4" t="str">
        <f>IF(IFERROR(INDEX('[1]予選ヒートBGr-レース結果表（貼付）'!$A:$Z,MATCH($B40,'[1]予選ヒートBGr-レース結果表（貼付）'!$B:$B,0),MATCH(P$11,'[1]予選ヒートBGr-レース結果表（貼付）'!$1:$1,0)),"")=0,"",IFERROR(INDEX('[1]予選ヒートBGr-レース結果表（貼付）'!$A:$Z,MATCH($B40,'[1]予選ヒートBGr-レース結果表（貼付）'!$B:$B,0),MATCH(P$11,'[1]予選ヒートBGr-レース結果表（貼付）'!$1:$1,0)),""))</f>
        <v/>
      </c>
      <c r="Q40" s="4" t="str">
        <f>IF(P40="","",COUNTIF($P$13:P40,"&lt;&gt;"&amp;""))</f>
        <v/>
      </c>
      <c r="R40" s="4" t="str">
        <f t="shared" si="3"/>
        <v/>
      </c>
      <c r="S40" s="4" t="str">
        <f>IF(IFERROR(INDEX('[1]予選ヒートBGr-レース結果表（貼付）'!$A:$Z,MATCH($A40,'[1]予選ヒートBGr-レース結果表（貼付）'!$A:$A,0),MATCH(S$11,'[1]予選ヒートBGr-レース結果表（貼付）'!$1:$1,0)),"")=0,"",IFERROR(INDEX('[1]予選ヒートBGr-レース結果表（貼付）'!$A:$Z,MATCH($A40,'[1]予選ヒートBGr-レース結果表（貼付）'!$A:$A,0),MATCH(S$11,'[1]予選ヒートBGr-レース結果表（貼付）'!$1:$1,0)),""))</f>
        <v/>
      </c>
      <c r="T40" s="4"/>
      <c r="U40" s="5" t="str">
        <f>IF(IFERROR(INDEX('[1]予選ヒートBGr-レース結果表（貼付）'!$A:$Z,MATCH($B40,'[1]予選ヒートBGr-レース結果表（貼付）'!$B:$B,0),MATCH(U$11,'[1]予選ヒートBGr-レース結果表（貼付）'!$1:$1,0)),"")=0,"",IFERROR(INDEX('[1]予選ヒートBGr-レース結果表（貼付）'!$A:$Z,MATCH($B40,'[1]予選ヒートBGr-レース結果表（貼付）'!$B:$B,0),MATCH(U$11,'[1]予選ヒートBGr-レース結果表（貼付）'!$1:$1,0)),""))</f>
        <v/>
      </c>
    </row>
    <row r="41" spans="1:21" ht="12.75" customHeight="1" x14ac:dyDescent="0.2">
      <c r="A41" s="30" t="str">
        <f>IF(OR('[1]予選ヒートBGr-レース結果表（貼付）'!A25="DNF",'[1]予選ヒートBGr-レース結果表（貼付）'!A25="DNS",'[1]予選ヒートBGr-レース結果表（貼付）'!A25="DQ"),'[1]予選ヒートBGr-レース結果表（貼付）'!A25,IF(MAX('[1]予選ヒートBGr-レース結果表（貼付）'!$A:$A)&gt;A40,A40+1,""))</f>
        <v/>
      </c>
      <c r="B41" s="31" t="str">
        <f>IFERROR(INDEX('[1]予選ヒートBGr-レース結果表（貼付）'!A25:$Z$50,MATCH($A41,'[1]予選ヒートBGr-レース結果表（貼付）'!A25:$A$50,0),MATCH('[1]公式予選（TT）AGr-結果表（印刷）'!B$11,'[1]予選ヒートBGr-レース結果表（貼付）'!$1:$1,0)),"")</f>
        <v/>
      </c>
      <c r="C41" s="32"/>
      <c r="D41" s="33" t="str">
        <f>IFERROR(INDEX('[1]予選ヒートBGr-レース結果表（貼付）'!$A:$Z,MATCH($A41,'[1]予選ヒートBGr-レース結果表（貼付）'!$A:$A,0),MATCH('予選ヒート2Gr-レース結果表'!D$11,'[1]予選ヒートBGr-レース結果表（貼付）'!$1:$1,0)),"")</f>
        <v/>
      </c>
      <c r="E41" s="34" t="str">
        <f>IFERROR(INDEX('[1]予選ヒートBGr-レース結果表（貼付）'!$A:$Z,MATCH($A41,'[1]予選ヒートBGr-レース結果表（貼付）'!$A:$A,0),MATCH('予選ヒート2Gr-レース結果表'!E$11,'[1]予選ヒートBGr-レース結果表（貼付）'!$1:$1,0)),"")</f>
        <v/>
      </c>
      <c r="F41" s="35" t="str">
        <f>IFERROR(INDEX('[1]予選ヒートBGr-レース結果表（貼付）'!$A:$Z,MATCH($A41,'[1]予選ヒートBGr-レース結果表（貼付）'!$A:$A,0),MATCH('予選ヒート2Gr-レース結果表'!F$11,'[1]予選ヒートBGr-レース結果表（貼付）'!$1:$1,0)),"")</f>
        <v/>
      </c>
      <c r="G41" s="36" t="str">
        <f>IFERROR(INDEX('[1]予選ヒートBGr-レース結果表（貼付）'!$A:$Z,MATCH($A41,'[1]予選ヒートBGr-レース結果表（貼付）'!$A:$A,0),MATCH('予選ヒート2Gr-レース結果表'!G$11,'[1]予選ヒートBGr-レース結果表（貼付）'!$1:$1,0)),"")</f>
        <v/>
      </c>
      <c r="H41" s="37" t="str">
        <f>IFERROR(INDEX('[1]予選ヒートBGr-レース結果表（貼付）'!$A:$Z,MATCH($A41,'[1]予選ヒートBGr-レース結果表（貼付）'!$A:$A,0),MATCH('予選ヒート2Gr-レース結果表'!H$11,'[1]予選ヒートBGr-レース結果表（貼付）'!$1:$1,0)),"")</f>
        <v/>
      </c>
      <c r="I41" s="38" t="str">
        <f>IFERROR(INDEX('[1]予選ヒートBGr-レース結果表（貼付）'!$A:$Z,MATCH($A41,'[1]予選ヒートBGr-レース結果表（貼付）'!$A:$A,0),MATCH('予選ヒート2Gr-レース結果表'!I$11,'[1]予選ヒートBGr-レース結果表（貼付）'!$1:$1,0)),"")</f>
        <v/>
      </c>
      <c r="J41" s="39" t="str">
        <f>IFERROR(IF(A41="DNS","",IF(A41="DQ","",INDEX('[1]予選ヒートBGr-レース結果表（貼付）'!$A:$Z,MATCH($B41,'[1]予選ヒートBGr-レース結果表（貼付）'!$B:$B,0),MATCH('予選ヒート2Gr-レース結果表'!J$11,'[1]予選ヒートBGr-レース結果表（貼付）'!$1:$1,0)))),"")</f>
        <v/>
      </c>
      <c r="K41" s="39" t="str">
        <f>IFERROR(IF(A41="DNS","",IF(A41="DQ","",INDEX('[1]予選ヒートBGr-レース結果表（貼付）'!$A:$Z,MATCH($B41,'[1]予選ヒートBGr-レース結果表（貼付）'!$B:$B,0),MATCH('予選ヒート2Gr-レース結果表'!K$11,'[1]予選ヒートBGr-レース結果表（貼付）'!$1:$1,0)))),"")</f>
        <v/>
      </c>
      <c r="L41" s="40" t="str">
        <f>IFERROR(IF(A41="DNS","",IF(A41="DQ","",INDEX('[1]予選ヒートBGr-レース結果表（貼付）'!$A:$Z,MATCH($B41,'[1]予選ヒートBGr-レース結果表（貼付）'!$B:$B,0),MATCH('予選ヒート2Gr-レース結果表'!L$11,'[1]予選ヒートBGr-レース結果表（貼付）'!$1:$1,0)))),"")</f>
        <v/>
      </c>
      <c r="M41" s="41" t="str">
        <f t="shared" si="2"/>
        <v/>
      </c>
      <c r="N41" s="7"/>
      <c r="O41" s="3"/>
      <c r="P41" s="4" t="str">
        <f>IF(IFERROR(INDEX('[1]予選ヒートBGr-レース結果表（貼付）'!$A:$Z,MATCH($B41,'[1]予選ヒートBGr-レース結果表（貼付）'!$B:$B,0),MATCH(P$11,'[1]予選ヒートBGr-レース結果表（貼付）'!$1:$1,0)),"")=0,"",IFERROR(INDEX('[1]予選ヒートBGr-レース結果表（貼付）'!$A:$Z,MATCH($B41,'[1]予選ヒートBGr-レース結果表（貼付）'!$B:$B,0),MATCH(P$11,'[1]予選ヒートBGr-レース結果表（貼付）'!$1:$1,0)),""))</f>
        <v/>
      </c>
      <c r="Q41" s="4" t="str">
        <f>IF(P41="","",COUNTIF($P$13:P41,"&lt;&gt;"&amp;""))</f>
        <v/>
      </c>
      <c r="R41" s="4" t="str">
        <f t="shared" si="3"/>
        <v/>
      </c>
      <c r="S41" s="4" t="str">
        <f>IF(IFERROR(INDEX('[1]予選ヒートBGr-レース結果表（貼付）'!$A:$Z,MATCH($A41,'[1]予選ヒートBGr-レース結果表（貼付）'!$A:$A,0),MATCH(S$11,'[1]予選ヒートBGr-レース結果表（貼付）'!$1:$1,0)),"")=0,"",IFERROR(INDEX('[1]予選ヒートBGr-レース結果表（貼付）'!$A:$Z,MATCH($A41,'[1]予選ヒートBGr-レース結果表（貼付）'!$A:$A,0),MATCH(S$11,'[1]予選ヒートBGr-レース結果表（貼付）'!$1:$1,0)),""))</f>
        <v/>
      </c>
      <c r="T41" s="4"/>
      <c r="U41" s="5" t="str">
        <f>IF(IFERROR(INDEX('[1]予選ヒートBGr-レース結果表（貼付）'!$A:$Z,MATCH($B41,'[1]予選ヒートBGr-レース結果表（貼付）'!$B:$B,0),MATCH(U$11,'[1]予選ヒートBGr-レース結果表（貼付）'!$1:$1,0)),"")=0,"",IFERROR(INDEX('[1]予選ヒートBGr-レース結果表（貼付）'!$A:$Z,MATCH($B41,'[1]予選ヒートBGr-レース結果表（貼付）'!$B:$B,0),MATCH(U$11,'[1]予選ヒートBGr-レース結果表（貼付）'!$1:$1,0)),""))</f>
        <v/>
      </c>
    </row>
    <row r="42" spans="1:21" ht="12.75" customHeight="1" x14ac:dyDescent="0.2">
      <c r="A42" s="30" t="str">
        <f>IF(OR('[1]予選ヒートBGr-レース結果表（貼付）'!A26="DNF",'[1]予選ヒートBGr-レース結果表（貼付）'!A26="DNS",'[1]予選ヒートBGr-レース結果表（貼付）'!A26="DQ"),'[1]予選ヒートBGr-レース結果表（貼付）'!A26,IF(MAX('[1]予選ヒートBGr-レース結果表（貼付）'!$A:$A)&gt;A41,A41+1,""))</f>
        <v/>
      </c>
      <c r="B42" s="31" t="str">
        <f>IFERROR(INDEX('[1]予選ヒートBGr-レース結果表（貼付）'!A26:$Z$50,MATCH($A42,'[1]予選ヒートBGr-レース結果表（貼付）'!A26:$A$50,0),MATCH('[1]公式予選（TT）AGr-結果表（印刷）'!B$11,'[1]予選ヒートBGr-レース結果表（貼付）'!$1:$1,0)),"")</f>
        <v/>
      </c>
      <c r="C42" s="32"/>
      <c r="D42" s="33" t="str">
        <f>IFERROR(INDEX('[1]予選ヒートBGr-レース結果表（貼付）'!$A:$Z,MATCH($A42,'[1]予選ヒートBGr-レース結果表（貼付）'!$A:$A,0),MATCH('予選ヒート2Gr-レース結果表'!D$11,'[1]予選ヒートBGr-レース結果表（貼付）'!$1:$1,0)),"")</f>
        <v/>
      </c>
      <c r="E42" s="34" t="str">
        <f>IFERROR(INDEX('[1]予選ヒートBGr-レース結果表（貼付）'!$A:$Z,MATCH($A42,'[1]予選ヒートBGr-レース結果表（貼付）'!$A:$A,0),MATCH('予選ヒート2Gr-レース結果表'!E$11,'[1]予選ヒートBGr-レース結果表（貼付）'!$1:$1,0)),"")</f>
        <v/>
      </c>
      <c r="F42" s="35" t="str">
        <f>IFERROR(INDEX('[1]予選ヒートBGr-レース結果表（貼付）'!$A:$Z,MATCH($A42,'[1]予選ヒートBGr-レース結果表（貼付）'!$A:$A,0),MATCH('予選ヒート2Gr-レース結果表'!F$11,'[1]予選ヒートBGr-レース結果表（貼付）'!$1:$1,0)),"")</f>
        <v/>
      </c>
      <c r="G42" s="36" t="str">
        <f>IFERROR(INDEX('[1]予選ヒートBGr-レース結果表（貼付）'!$A:$Z,MATCH($A42,'[1]予選ヒートBGr-レース結果表（貼付）'!$A:$A,0),MATCH('予選ヒート2Gr-レース結果表'!G$11,'[1]予選ヒートBGr-レース結果表（貼付）'!$1:$1,0)),"")</f>
        <v/>
      </c>
      <c r="H42" s="37" t="str">
        <f>IFERROR(INDEX('[1]予選ヒートBGr-レース結果表（貼付）'!$A:$Z,MATCH($A42,'[1]予選ヒートBGr-レース結果表（貼付）'!$A:$A,0),MATCH('予選ヒート2Gr-レース結果表'!H$11,'[1]予選ヒートBGr-レース結果表（貼付）'!$1:$1,0)),"")</f>
        <v/>
      </c>
      <c r="I42" s="38" t="str">
        <f>IFERROR(INDEX('[1]予選ヒートBGr-レース結果表（貼付）'!$A:$Z,MATCH($A42,'[1]予選ヒートBGr-レース結果表（貼付）'!$A:$A,0),MATCH('予選ヒート2Gr-レース結果表'!I$11,'[1]予選ヒートBGr-レース結果表（貼付）'!$1:$1,0)),"")</f>
        <v/>
      </c>
      <c r="J42" s="39" t="str">
        <f>IFERROR(IF(A42="DNS","",IF(A42="DQ","",INDEX('[1]予選ヒートBGr-レース結果表（貼付）'!$A:$Z,MATCH($B42,'[1]予選ヒートBGr-レース結果表（貼付）'!$B:$B,0),MATCH('予選ヒート2Gr-レース結果表'!J$11,'[1]予選ヒートBGr-レース結果表（貼付）'!$1:$1,0)))),"")</f>
        <v/>
      </c>
      <c r="K42" s="39" t="str">
        <f>IFERROR(IF(A42="DNS","",IF(A42="DQ","",INDEX('[1]予選ヒートBGr-レース結果表（貼付）'!$A:$Z,MATCH($B42,'[1]予選ヒートBGr-レース結果表（貼付）'!$B:$B,0),MATCH('予選ヒート2Gr-レース結果表'!K$11,'[1]予選ヒートBGr-レース結果表（貼付）'!$1:$1,0)))),"")</f>
        <v/>
      </c>
      <c r="L42" s="40" t="str">
        <f>IFERROR(IF(A42="DNS","",IF(A42="DQ","",INDEX('[1]予選ヒートBGr-レース結果表（貼付）'!$A:$Z,MATCH($B42,'[1]予選ヒートBGr-レース結果表（貼付）'!$B:$B,0),MATCH('予選ヒート2Gr-レース結果表'!L$11,'[1]予選ヒートBGr-レース結果表（貼付）'!$1:$1,0)))),"")</f>
        <v/>
      </c>
      <c r="M42" s="41" t="str">
        <f t="shared" si="2"/>
        <v/>
      </c>
      <c r="N42" s="7"/>
      <c r="O42" s="3"/>
      <c r="P42" s="4" t="str">
        <f>IF(IFERROR(INDEX('[1]予選ヒートBGr-レース結果表（貼付）'!$A:$Z,MATCH($B42,'[1]予選ヒートBGr-レース結果表（貼付）'!$B:$B,0),MATCH(P$11,'[1]予選ヒートBGr-レース結果表（貼付）'!$1:$1,0)),"")=0,"",IFERROR(INDEX('[1]予選ヒートBGr-レース結果表（貼付）'!$A:$Z,MATCH($B42,'[1]予選ヒートBGr-レース結果表（貼付）'!$B:$B,0),MATCH(P$11,'[1]予選ヒートBGr-レース結果表（貼付）'!$1:$1,0)),""))</f>
        <v/>
      </c>
      <c r="Q42" s="4" t="str">
        <f>IF(P42="","",COUNTIF($P$13:P42,"&lt;&gt;"&amp;""))</f>
        <v/>
      </c>
      <c r="R42" s="4" t="str">
        <f t="shared" si="3"/>
        <v/>
      </c>
      <c r="S42" s="4" t="str">
        <f>IF(IFERROR(INDEX('[1]予選ヒートBGr-レース結果表（貼付）'!$A:$Z,MATCH($A42,'[1]予選ヒートBGr-レース結果表（貼付）'!$A:$A,0),MATCH(S$11,'[1]予選ヒートBGr-レース結果表（貼付）'!$1:$1,0)),"")=0,"",IFERROR(INDEX('[1]予選ヒートBGr-レース結果表（貼付）'!$A:$Z,MATCH($A42,'[1]予選ヒートBGr-レース結果表（貼付）'!$A:$A,0),MATCH(S$11,'[1]予選ヒートBGr-レース結果表（貼付）'!$1:$1,0)),""))</f>
        <v/>
      </c>
      <c r="T42" s="4"/>
      <c r="U42" s="5" t="str">
        <f>IF(IFERROR(INDEX('[1]予選ヒートBGr-レース結果表（貼付）'!$A:$Z,MATCH($B42,'[1]予選ヒートBGr-レース結果表（貼付）'!$B:$B,0),MATCH(U$11,'[1]予選ヒートBGr-レース結果表（貼付）'!$1:$1,0)),"")=0,"",IFERROR(INDEX('[1]予選ヒートBGr-レース結果表（貼付）'!$A:$Z,MATCH($B42,'[1]予選ヒートBGr-レース結果表（貼付）'!$B:$B,0),MATCH(U$11,'[1]予選ヒートBGr-レース結果表（貼付）'!$1:$1,0)),""))</f>
        <v/>
      </c>
    </row>
    <row r="43" spans="1:21" ht="12.75" customHeight="1" x14ac:dyDescent="0.2">
      <c r="A43" s="30" t="str">
        <f>IF(OR('[1]予選ヒートBGr-レース結果表（貼付）'!A27="DNF",'[1]予選ヒートBGr-レース結果表（貼付）'!A27="DNS",'[1]予選ヒートBGr-レース結果表（貼付）'!A27="DQ"),'[1]予選ヒートBGr-レース結果表（貼付）'!A27,IF(MAX('[1]予選ヒートBGr-レース結果表（貼付）'!$A:$A)&gt;A42,A42+1,""))</f>
        <v/>
      </c>
      <c r="B43" s="31" t="str">
        <f>IFERROR(INDEX('[1]予選ヒートBGr-レース結果表（貼付）'!A27:$Z$50,MATCH($A43,'[1]予選ヒートBGr-レース結果表（貼付）'!A27:$A$50,0),MATCH('[1]公式予選（TT）AGr-結果表（印刷）'!B$11,'[1]予選ヒートBGr-レース結果表（貼付）'!$1:$1,0)),"")</f>
        <v/>
      </c>
      <c r="C43" s="32"/>
      <c r="D43" s="33" t="str">
        <f>IFERROR(INDEX('[1]予選ヒートBGr-レース結果表（貼付）'!$A:$Z,MATCH($A43,'[1]予選ヒートBGr-レース結果表（貼付）'!$A:$A,0),MATCH('予選ヒート2Gr-レース結果表'!D$11,'[1]予選ヒートBGr-レース結果表（貼付）'!$1:$1,0)),"")</f>
        <v/>
      </c>
      <c r="E43" s="34" t="str">
        <f>IFERROR(INDEX('[1]予選ヒートBGr-レース結果表（貼付）'!$A:$Z,MATCH($A43,'[1]予選ヒートBGr-レース結果表（貼付）'!$A:$A,0),MATCH('予選ヒート2Gr-レース結果表'!E$11,'[1]予選ヒートBGr-レース結果表（貼付）'!$1:$1,0)),"")</f>
        <v/>
      </c>
      <c r="F43" s="35" t="str">
        <f>IFERROR(INDEX('[1]予選ヒートBGr-レース結果表（貼付）'!$A:$Z,MATCH($A43,'[1]予選ヒートBGr-レース結果表（貼付）'!$A:$A,0),MATCH('予選ヒート2Gr-レース結果表'!F$11,'[1]予選ヒートBGr-レース結果表（貼付）'!$1:$1,0)),"")</f>
        <v/>
      </c>
      <c r="G43" s="36" t="str">
        <f>IFERROR(INDEX('[1]予選ヒートBGr-レース結果表（貼付）'!$A:$Z,MATCH($A43,'[1]予選ヒートBGr-レース結果表（貼付）'!$A:$A,0),MATCH('予選ヒート2Gr-レース結果表'!G$11,'[1]予選ヒートBGr-レース結果表（貼付）'!$1:$1,0)),"")</f>
        <v/>
      </c>
      <c r="H43" s="37" t="str">
        <f>IFERROR(INDEX('[1]予選ヒートBGr-レース結果表（貼付）'!$A:$Z,MATCH($A43,'[1]予選ヒートBGr-レース結果表（貼付）'!$A:$A,0),MATCH('予選ヒート2Gr-レース結果表'!H$11,'[1]予選ヒートBGr-レース結果表（貼付）'!$1:$1,0)),"")</f>
        <v/>
      </c>
      <c r="I43" s="38" t="str">
        <f>IFERROR(INDEX('[1]予選ヒートBGr-レース結果表（貼付）'!$A:$Z,MATCH($A43,'[1]予選ヒートBGr-レース結果表（貼付）'!$A:$A,0),MATCH('予選ヒート2Gr-レース結果表'!I$11,'[1]予選ヒートBGr-レース結果表（貼付）'!$1:$1,0)),"")</f>
        <v/>
      </c>
      <c r="J43" s="39" t="str">
        <f>IFERROR(IF(A43="DNS","",IF(A43="DQ","",INDEX('[1]予選ヒートBGr-レース結果表（貼付）'!$A:$Z,MATCH($B43,'[1]予選ヒートBGr-レース結果表（貼付）'!$B:$B,0),MATCH('予選ヒート2Gr-レース結果表'!J$11,'[1]予選ヒートBGr-レース結果表（貼付）'!$1:$1,0)))),"")</f>
        <v/>
      </c>
      <c r="K43" s="39" t="str">
        <f>IFERROR(IF(A43="DNS","",IF(A43="DQ","",INDEX('[1]予選ヒートBGr-レース結果表（貼付）'!$A:$Z,MATCH($B43,'[1]予選ヒートBGr-レース結果表（貼付）'!$B:$B,0),MATCH('予選ヒート2Gr-レース結果表'!K$11,'[1]予選ヒートBGr-レース結果表（貼付）'!$1:$1,0)))),"")</f>
        <v/>
      </c>
      <c r="L43" s="40" t="str">
        <f>IFERROR(IF(A43="DNS","",IF(A43="DQ","",INDEX('[1]予選ヒートBGr-レース結果表（貼付）'!$A:$Z,MATCH($B43,'[1]予選ヒートBGr-レース結果表（貼付）'!$B:$B,0),MATCH('予選ヒート2Gr-レース結果表'!L$11,'[1]予選ヒートBGr-レース結果表（貼付）'!$1:$1,0)))),"")</f>
        <v/>
      </c>
      <c r="M43" s="41" t="str">
        <f t="shared" si="2"/>
        <v/>
      </c>
      <c r="N43" s="7"/>
      <c r="O43" s="3"/>
      <c r="P43" s="4" t="str">
        <f>IF(IFERROR(INDEX('[1]予選ヒートBGr-レース結果表（貼付）'!$A:$Z,MATCH($B43,'[1]予選ヒートBGr-レース結果表（貼付）'!$B:$B,0),MATCH(P$11,'[1]予選ヒートBGr-レース結果表（貼付）'!$1:$1,0)),"")=0,"",IFERROR(INDEX('[1]予選ヒートBGr-レース結果表（貼付）'!$A:$Z,MATCH($B43,'[1]予選ヒートBGr-レース結果表（貼付）'!$B:$B,0),MATCH(P$11,'[1]予選ヒートBGr-レース結果表（貼付）'!$1:$1,0)),""))</f>
        <v/>
      </c>
      <c r="Q43" s="4" t="str">
        <f>IF(P43="","",COUNTIF($P$13:P43,"&lt;&gt;"&amp;""))</f>
        <v/>
      </c>
      <c r="R43" s="4" t="str">
        <f t="shared" si="3"/>
        <v/>
      </c>
      <c r="S43" s="4" t="str">
        <f>IF(IFERROR(INDEX('[1]予選ヒートBGr-レース結果表（貼付）'!$A:$Z,MATCH($A43,'[1]予選ヒートBGr-レース結果表（貼付）'!$A:$A,0),MATCH(S$11,'[1]予選ヒートBGr-レース結果表（貼付）'!$1:$1,0)),"")=0,"",IFERROR(INDEX('[1]予選ヒートBGr-レース結果表（貼付）'!$A:$Z,MATCH($A43,'[1]予選ヒートBGr-レース結果表（貼付）'!$A:$A,0),MATCH(S$11,'[1]予選ヒートBGr-レース結果表（貼付）'!$1:$1,0)),""))</f>
        <v/>
      </c>
      <c r="T43" s="4"/>
      <c r="U43" s="5" t="str">
        <f>IF(IFERROR(INDEX('[1]予選ヒートBGr-レース結果表（貼付）'!$A:$Z,MATCH($B43,'[1]予選ヒートBGr-レース結果表（貼付）'!$B:$B,0),MATCH(U$11,'[1]予選ヒートBGr-レース結果表（貼付）'!$1:$1,0)),"")=0,"",IFERROR(INDEX('[1]予選ヒートBGr-レース結果表（貼付）'!$A:$Z,MATCH($B43,'[1]予選ヒートBGr-レース結果表（貼付）'!$B:$B,0),MATCH(U$11,'[1]予選ヒートBGr-レース結果表（貼付）'!$1:$1,0)),""))</f>
        <v/>
      </c>
    </row>
    <row r="44" spans="1:21" ht="12.75" customHeight="1" x14ac:dyDescent="0.2">
      <c r="A44" s="30" t="str">
        <f>IF(OR('[1]予選ヒートBGr-レース結果表（貼付）'!A28="DNF",'[1]予選ヒートBGr-レース結果表（貼付）'!A28="DNS",'[1]予選ヒートBGr-レース結果表（貼付）'!A28="DQ"),'[1]予選ヒートBGr-レース結果表（貼付）'!A28,IF(MAX('[1]予選ヒートBGr-レース結果表（貼付）'!$A:$A)&gt;A43,A43+1,""))</f>
        <v/>
      </c>
      <c r="B44" s="31" t="str">
        <f>IFERROR(INDEX('[1]予選ヒートBGr-レース結果表（貼付）'!A28:$Z$50,MATCH($A44,'[1]予選ヒートBGr-レース結果表（貼付）'!A28:$A$50,0),MATCH('[1]公式予選（TT）AGr-結果表（印刷）'!B$11,'[1]予選ヒートBGr-レース結果表（貼付）'!$1:$1,0)),"")</f>
        <v/>
      </c>
      <c r="C44" s="32"/>
      <c r="D44" s="33" t="str">
        <f>IFERROR(INDEX('[1]予選ヒートBGr-レース結果表（貼付）'!$A:$Z,MATCH($A44,'[1]予選ヒートBGr-レース結果表（貼付）'!$A:$A,0),MATCH('予選ヒート2Gr-レース結果表'!D$11,'[1]予選ヒートBGr-レース結果表（貼付）'!$1:$1,0)),"")</f>
        <v/>
      </c>
      <c r="E44" s="34" t="str">
        <f>IFERROR(INDEX('[1]予選ヒートBGr-レース結果表（貼付）'!$A:$Z,MATCH($A44,'[1]予選ヒートBGr-レース結果表（貼付）'!$A:$A,0),MATCH('予選ヒート2Gr-レース結果表'!E$11,'[1]予選ヒートBGr-レース結果表（貼付）'!$1:$1,0)),"")</f>
        <v/>
      </c>
      <c r="F44" s="35" t="str">
        <f>IFERROR(INDEX('[1]予選ヒートBGr-レース結果表（貼付）'!$A:$Z,MATCH($A44,'[1]予選ヒートBGr-レース結果表（貼付）'!$A:$A,0),MATCH('予選ヒート2Gr-レース結果表'!F$11,'[1]予選ヒートBGr-レース結果表（貼付）'!$1:$1,0)),"")</f>
        <v/>
      </c>
      <c r="G44" s="36" t="str">
        <f>IFERROR(INDEX('[1]予選ヒートBGr-レース結果表（貼付）'!$A:$Z,MATCH($A44,'[1]予選ヒートBGr-レース結果表（貼付）'!$A:$A,0),MATCH('予選ヒート2Gr-レース結果表'!G$11,'[1]予選ヒートBGr-レース結果表（貼付）'!$1:$1,0)),"")</f>
        <v/>
      </c>
      <c r="H44" s="37" t="str">
        <f>IFERROR(INDEX('[1]予選ヒートBGr-レース結果表（貼付）'!$A:$Z,MATCH($A44,'[1]予選ヒートBGr-レース結果表（貼付）'!$A:$A,0),MATCH('予選ヒート2Gr-レース結果表'!H$11,'[1]予選ヒートBGr-レース結果表（貼付）'!$1:$1,0)),"")</f>
        <v/>
      </c>
      <c r="I44" s="38" t="str">
        <f>IFERROR(INDEX('[1]予選ヒートBGr-レース結果表（貼付）'!$A:$Z,MATCH($A44,'[1]予選ヒートBGr-レース結果表（貼付）'!$A:$A,0),MATCH('予選ヒート2Gr-レース結果表'!I$11,'[1]予選ヒートBGr-レース結果表（貼付）'!$1:$1,0)),"")</f>
        <v/>
      </c>
      <c r="J44" s="39" t="str">
        <f>IFERROR(IF(A44="DNS","",IF(A44="DQ","",INDEX('[1]予選ヒートBGr-レース結果表（貼付）'!$A:$Z,MATCH($B44,'[1]予選ヒートBGr-レース結果表（貼付）'!$B:$B,0),MATCH('予選ヒート2Gr-レース結果表'!J$11,'[1]予選ヒートBGr-レース結果表（貼付）'!$1:$1,0)))),"")</f>
        <v/>
      </c>
      <c r="K44" s="39" t="str">
        <f>IFERROR(IF(A44="DNS","",IF(A44="DQ","",INDEX('[1]予選ヒートBGr-レース結果表（貼付）'!$A:$Z,MATCH($B44,'[1]予選ヒートBGr-レース結果表（貼付）'!$B:$B,0),MATCH('予選ヒート2Gr-レース結果表'!K$11,'[1]予選ヒートBGr-レース結果表（貼付）'!$1:$1,0)))),"")</f>
        <v/>
      </c>
      <c r="L44" s="40" t="str">
        <f>IFERROR(IF(A44="DNS","",IF(A44="DQ","",INDEX('[1]予選ヒートBGr-レース結果表（貼付）'!$A:$Z,MATCH($B44,'[1]予選ヒートBGr-レース結果表（貼付）'!$B:$B,0),MATCH('予選ヒート2Gr-レース結果表'!L$11,'[1]予選ヒートBGr-レース結果表（貼付）'!$1:$1,0)))),"")</f>
        <v/>
      </c>
      <c r="M44" s="41" t="str">
        <f t="shared" si="2"/>
        <v/>
      </c>
      <c r="N44" s="7"/>
      <c r="O44" s="3"/>
      <c r="P44" s="4" t="str">
        <f>IF(IFERROR(INDEX('[1]予選ヒートBGr-レース結果表（貼付）'!$A:$Z,MATCH($B44,'[1]予選ヒートBGr-レース結果表（貼付）'!$B:$B,0),MATCH(P$11,'[1]予選ヒートBGr-レース結果表（貼付）'!$1:$1,0)),"")=0,"",IFERROR(INDEX('[1]予選ヒートBGr-レース結果表（貼付）'!$A:$Z,MATCH($B44,'[1]予選ヒートBGr-レース結果表（貼付）'!$B:$B,0),MATCH(P$11,'[1]予選ヒートBGr-レース結果表（貼付）'!$1:$1,0)),""))</f>
        <v/>
      </c>
      <c r="Q44" s="4" t="str">
        <f>IF(P44="","",COUNTIF($P$13:P44,"&lt;&gt;"&amp;""))</f>
        <v/>
      </c>
      <c r="R44" s="4" t="str">
        <f t="shared" si="3"/>
        <v/>
      </c>
      <c r="S44" s="4" t="str">
        <f>IF(IFERROR(INDEX('[1]予選ヒートBGr-レース結果表（貼付）'!$A:$Z,MATCH($A44,'[1]予選ヒートBGr-レース結果表（貼付）'!$A:$A,0),MATCH(S$11,'[1]予選ヒートBGr-レース結果表（貼付）'!$1:$1,0)),"")=0,"",IFERROR(INDEX('[1]予選ヒートBGr-レース結果表（貼付）'!$A:$Z,MATCH($A44,'[1]予選ヒートBGr-レース結果表（貼付）'!$A:$A,0),MATCH(S$11,'[1]予選ヒートBGr-レース結果表（貼付）'!$1:$1,0)),""))</f>
        <v/>
      </c>
      <c r="T44" s="4"/>
      <c r="U44" s="5" t="str">
        <f>IF(IFERROR(INDEX('[1]予選ヒートBGr-レース結果表（貼付）'!$A:$Z,MATCH($B44,'[1]予選ヒートBGr-レース結果表（貼付）'!$B:$B,0),MATCH(U$11,'[1]予選ヒートBGr-レース結果表（貼付）'!$1:$1,0)),"")=0,"",IFERROR(INDEX('[1]予選ヒートBGr-レース結果表（貼付）'!$A:$Z,MATCH($B44,'[1]予選ヒートBGr-レース結果表（貼付）'!$B:$B,0),MATCH(U$11,'[1]予選ヒートBGr-レース結果表（貼付）'!$1:$1,0)),""))</f>
        <v/>
      </c>
    </row>
    <row r="45" spans="1:21" ht="12.75" customHeight="1" x14ac:dyDescent="0.2">
      <c r="A45" s="30" t="str">
        <f>IF(OR('[1]予選ヒートBGr-レース結果表（貼付）'!A29="DNF",'[1]予選ヒートBGr-レース結果表（貼付）'!A29="DNS",'[1]予選ヒートBGr-レース結果表（貼付）'!A29="DQ"),'[1]予選ヒートBGr-レース結果表（貼付）'!A29,IF(MAX('[1]予選ヒートBGr-レース結果表（貼付）'!$A:$A)&gt;A44,A44+1,""))</f>
        <v/>
      </c>
      <c r="B45" s="31" t="str">
        <f>IFERROR(INDEX('[1]予選ヒートBGr-レース結果表（貼付）'!A29:$Z$50,MATCH($A45,'[1]予選ヒートBGr-レース結果表（貼付）'!A29:$A$50,0),MATCH('[1]公式予選（TT）AGr-結果表（印刷）'!B$11,'[1]予選ヒートBGr-レース結果表（貼付）'!$1:$1,0)),"")</f>
        <v/>
      </c>
      <c r="C45" s="32"/>
      <c r="D45" s="33" t="str">
        <f>IFERROR(INDEX('[1]予選ヒートBGr-レース結果表（貼付）'!$A:$Z,MATCH($A45,'[1]予選ヒートBGr-レース結果表（貼付）'!$A:$A,0),MATCH('予選ヒート2Gr-レース結果表'!D$11,'[1]予選ヒートBGr-レース結果表（貼付）'!$1:$1,0)),"")</f>
        <v/>
      </c>
      <c r="E45" s="34" t="str">
        <f>IFERROR(INDEX('[1]予選ヒートBGr-レース結果表（貼付）'!$A:$Z,MATCH($A45,'[1]予選ヒートBGr-レース結果表（貼付）'!$A:$A,0),MATCH('予選ヒート2Gr-レース結果表'!E$11,'[1]予選ヒートBGr-レース結果表（貼付）'!$1:$1,0)),"")</f>
        <v/>
      </c>
      <c r="F45" s="35" t="str">
        <f>IFERROR(INDEX('[1]予選ヒートBGr-レース結果表（貼付）'!$A:$Z,MATCH($A45,'[1]予選ヒートBGr-レース結果表（貼付）'!$A:$A,0),MATCH('予選ヒート2Gr-レース結果表'!F$11,'[1]予選ヒートBGr-レース結果表（貼付）'!$1:$1,0)),"")</f>
        <v/>
      </c>
      <c r="G45" s="36" t="str">
        <f>IFERROR(INDEX('[1]予選ヒートBGr-レース結果表（貼付）'!$A:$Z,MATCH($A45,'[1]予選ヒートBGr-レース結果表（貼付）'!$A:$A,0),MATCH('予選ヒート2Gr-レース結果表'!G$11,'[1]予選ヒートBGr-レース結果表（貼付）'!$1:$1,0)),"")</f>
        <v/>
      </c>
      <c r="H45" s="37" t="str">
        <f>IFERROR(INDEX('[1]予選ヒートBGr-レース結果表（貼付）'!$A:$Z,MATCH($A45,'[1]予選ヒートBGr-レース結果表（貼付）'!$A:$A,0),MATCH('予選ヒート2Gr-レース結果表'!H$11,'[1]予選ヒートBGr-レース結果表（貼付）'!$1:$1,0)),"")</f>
        <v/>
      </c>
      <c r="I45" s="38" t="str">
        <f>IFERROR(INDEX('[1]予選ヒートBGr-レース結果表（貼付）'!$A:$Z,MATCH($A45,'[1]予選ヒートBGr-レース結果表（貼付）'!$A:$A,0),MATCH('予選ヒート2Gr-レース結果表'!I$11,'[1]予選ヒートBGr-レース結果表（貼付）'!$1:$1,0)),"")</f>
        <v/>
      </c>
      <c r="J45" s="39" t="str">
        <f>IFERROR(IF(A45="DNS","",IF(A45="DQ","",INDEX('[1]予選ヒートBGr-レース結果表（貼付）'!$A:$Z,MATCH($B45,'[1]予選ヒートBGr-レース結果表（貼付）'!$B:$B,0),MATCH('予選ヒート2Gr-レース結果表'!J$11,'[1]予選ヒートBGr-レース結果表（貼付）'!$1:$1,0)))),"")</f>
        <v/>
      </c>
      <c r="K45" s="39" t="str">
        <f>IFERROR(IF(A45="DNS","",IF(A45="DQ","",INDEX('[1]予選ヒートBGr-レース結果表（貼付）'!$A:$Z,MATCH($B45,'[1]予選ヒートBGr-レース結果表（貼付）'!$B:$B,0),MATCH('予選ヒート2Gr-レース結果表'!K$11,'[1]予選ヒートBGr-レース結果表（貼付）'!$1:$1,0)))),"")</f>
        <v/>
      </c>
      <c r="L45" s="40" t="str">
        <f>IFERROR(IF(A45="DNS","",IF(A45="DQ","",INDEX('[1]予選ヒートBGr-レース結果表（貼付）'!$A:$Z,MATCH($B45,'[1]予選ヒートBGr-レース結果表（貼付）'!$B:$B,0),MATCH('予選ヒート2Gr-レース結果表'!L$11,'[1]予選ヒートBGr-レース結果表（貼付）'!$1:$1,0)))),"")</f>
        <v/>
      </c>
      <c r="M45" s="41" t="str">
        <f t="shared" si="2"/>
        <v/>
      </c>
      <c r="N45" s="7"/>
      <c r="O45" s="3"/>
      <c r="P45" s="4" t="str">
        <f>IF(IFERROR(INDEX('[1]予選ヒートBGr-レース結果表（貼付）'!$A:$Z,MATCH($B45,'[1]予選ヒートBGr-レース結果表（貼付）'!$B:$B,0),MATCH(P$11,'[1]予選ヒートBGr-レース結果表（貼付）'!$1:$1,0)),"")=0,"",IFERROR(INDEX('[1]予選ヒートBGr-レース結果表（貼付）'!$A:$Z,MATCH($B45,'[1]予選ヒートBGr-レース結果表（貼付）'!$B:$B,0),MATCH(P$11,'[1]予選ヒートBGr-レース結果表（貼付）'!$1:$1,0)),""))</f>
        <v/>
      </c>
      <c r="Q45" s="4" t="str">
        <f>IF(P45="","",COUNTIF($P$13:P45,"&lt;&gt;"&amp;""))</f>
        <v/>
      </c>
      <c r="R45" s="4" t="str">
        <f t="shared" si="3"/>
        <v/>
      </c>
      <c r="S45" s="4" t="str">
        <f>IF(IFERROR(INDEX('[1]予選ヒートBGr-レース結果表（貼付）'!$A:$Z,MATCH($A45,'[1]予選ヒートBGr-レース結果表（貼付）'!$A:$A,0),MATCH(S$11,'[1]予選ヒートBGr-レース結果表（貼付）'!$1:$1,0)),"")=0,"",IFERROR(INDEX('[1]予選ヒートBGr-レース結果表（貼付）'!$A:$Z,MATCH($A45,'[1]予選ヒートBGr-レース結果表（貼付）'!$A:$A,0),MATCH(S$11,'[1]予選ヒートBGr-レース結果表（貼付）'!$1:$1,0)),""))</f>
        <v/>
      </c>
      <c r="T45" s="4"/>
      <c r="U45" s="5" t="str">
        <f>IF(IFERROR(INDEX('[1]予選ヒートBGr-レース結果表（貼付）'!$A:$Z,MATCH($B45,'[1]予選ヒートBGr-レース結果表（貼付）'!$B:$B,0),MATCH(U$11,'[1]予選ヒートBGr-レース結果表（貼付）'!$1:$1,0)),"")=0,"",IFERROR(INDEX('[1]予選ヒートBGr-レース結果表（貼付）'!$A:$Z,MATCH($B45,'[1]予選ヒートBGr-レース結果表（貼付）'!$B:$B,0),MATCH(U$11,'[1]予選ヒートBGr-レース結果表（貼付）'!$1:$1,0)),""))</f>
        <v/>
      </c>
    </row>
    <row r="46" spans="1:21" ht="12.75" customHeight="1" x14ac:dyDescent="0.2">
      <c r="A46" s="30" t="str">
        <f>IF(OR('[1]予選ヒートBGr-レース結果表（貼付）'!A30="DNF",'[1]予選ヒートBGr-レース結果表（貼付）'!A30="DNS",'[1]予選ヒートBGr-レース結果表（貼付）'!A30="DQ"),'[1]予選ヒートBGr-レース結果表（貼付）'!A30,IF(MAX('[1]予選ヒートBGr-レース結果表（貼付）'!$A:$A)&gt;A45,A45+1,""))</f>
        <v/>
      </c>
      <c r="B46" s="31" t="str">
        <f>IFERROR(INDEX('[1]予選ヒートBGr-レース結果表（貼付）'!A30:$Z$50,MATCH($A46,'[1]予選ヒートBGr-レース結果表（貼付）'!A30:$A$50,0),MATCH('[1]公式予選（TT）AGr-結果表（印刷）'!B$11,'[1]予選ヒートBGr-レース結果表（貼付）'!$1:$1,0)),"")</f>
        <v/>
      </c>
      <c r="C46" s="32"/>
      <c r="D46" s="33" t="str">
        <f>IFERROR(INDEX('[1]予選ヒートBGr-レース結果表（貼付）'!$A:$Z,MATCH($A46,'[1]予選ヒートBGr-レース結果表（貼付）'!$A:$A,0),MATCH('予選ヒート2Gr-レース結果表'!D$11,'[1]予選ヒートBGr-レース結果表（貼付）'!$1:$1,0)),"")</f>
        <v/>
      </c>
      <c r="E46" s="34" t="str">
        <f>IFERROR(INDEX('[1]予選ヒートBGr-レース結果表（貼付）'!$A:$Z,MATCH($A46,'[1]予選ヒートBGr-レース結果表（貼付）'!$A:$A,0),MATCH('予選ヒート2Gr-レース結果表'!E$11,'[1]予選ヒートBGr-レース結果表（貼付）'!$1:$1,0)),"")</f>
        <v/>
      </c>
      <c r="F46" s="35" t="str">
        <f>IFERROR(INDEX('[1]予選ヒートBGr-レース結果表（貼付）'!$A:$Z,MATCH($A46,'[1]予選ヒートBGr-レース結果表（貼付）'!$A:$A,0),MATCH('予選ヒート2Gr-レース結果表'!F$11,'[1]予選ヒートBGr-レース結果表（貼付）'!$1:$1,0)),"")</f>
        <v/>
      </c>
      <c r="G46" s="36" t="str">
        <f>IFERROR(INDEX('[1]予選ヒートBGr-レース結果表（貼付）'!$A:$Z,MATCH($A46,'[1]予選ヒートBGr-レース結果表（貼付）'!$A:$A,0),MATCH('予選ヒート2Gr-レース結果表'!G$11,'[1]予選ヒートBGr-レース結果表（貼付）'!$1:$1,0)),"")</f>
        <v/>
      </c>
      <c r="H46" s="37" t="str">
        <f>IFERROR(INDEX('[1]予選ヒートBGr-レース結果表（貼付）'!$A:$Z,MATCH($A46,'[1]予選ヒートBGr-レース結果表（貼付）'!$A:$A,0),MATCH('予選ヒート2Gr-レース結果表'!H$11,'[1]予選ヒートBGr-レース結果表（貼付）'!$1:$1,0)),"")</f>
        <v/>
      </c>
      <c r="I46" s="38" t="str">
        <f>IFERROR(INDEX('[1]予選ヒートBGr-レース結果表（貼付）'!$A:$Z,MATCH($A46,'[1]予選ヒートBGr-レース結果表（貼付）'!$A:$A,0),MATCH('予選ヒート2Gr-レース結果表'!I$11,'[1]予選ヒートBGr-レース結果表（貼付）'!$1:$1,0)),"")</f>
        <v/>
      </c>
      <c r="J46" s="39" t="str">
        <f>IFERROR(IF(A46="DNS","",IF(A46="DQ","",INDEX('[1]予選ヒートBGr-レース結果表（貼付）'!$A:$Z,MATCH($B46,'[1]予選ヒートBGr-レース結果表（貼付）'!$B:$B,0),MATCH('予選ヒート2Gr-レース結果表'!J$11,'[1]予選ヒートBGr-レース結果表（貼付）'!$1:$1,0)))),"")</f>
        <v/>
      </c>
      <c r="K46" s="39" t="str">
        <f>IFERROR(IF(A46="DNS","",IF(A46="DQ","",INDEX('[1]予選ヒートBGr-レース結果表（貼付）'!$A:$Z,MATCH($B46,'[1]予選ヒートBGr-レース結果表（貼付）'!$B:$B,0),MATCH('予選ヒート2Gr-レース結果表'!K$11,'[1]予選ヒートBGr-レース結果表（貼付）'!$1:$1,0)))),"")</f>
        <v/>
      </c>
      <c r="L46" s="40" t="str">
        <f>IFERROR(IF(A46="DNS","",IF(A46="DQ","",INDEX('[1]予選ヒートBGr-レース結果表（貼付）'!$A:$Z,MATCH($B46,'[1]予選ヒートBGr-レース結果表（貼付）'!$B:$B,0),MATCH('予選ヒート2Gr-レース結果表'!L$11,'[1]予選ヒートBGr-レース結果表（貼付）'!$1:$1,0)))),"")</f>
        <v/>
      </c>
      <c r="M46" s="41" t="str">
        <f t="shared" si="2"/>
        <v/>
      </c>
      <c r="N46" s="7"/>
      <c r="O46" s="3"/>
      <c r="P46" s="4" t="str">
        <f>IF(IFERROR(INDEX('[1]予選ヒートBGr-レース結果表（貼付）'!$A:$Z,MATCH($B46,'[1]予選ヒートBGr-レース結果表（貼付）'!$B:$B,0),MATCH(P$11,'[1]予選ヒートBGr-レース結果表（貼付）'!$1:$1,0)),"")=0,"",IFERROR(INDEX('[1]予選ヒートBGr-レース結果表（貼付）'!$A:$Z,MATCH($B46,'[1]予選ヒートBGr-レース結果表（貼付）'!$B:$B,0),MATCH(P$11,'[1]予選ヒートBGr-レース結果表（貼付）'!$1:$1,0)),""))</f>
        <v/>
      </c>
      <c r="Q46" s="4" t="str">
        <f>IF(P46="","",COUNTIF($P$13:P46,"&lt;&gt;"&amp;""))</f>
        <v/>
      </c>
      <c r="R46" s="4" t="str">
        <f t="shared" si="3"/>
        <v/>
      </c>
      <c r="S46" s="4" t="str">
        <f>IF(IFERROR(INDEX('[1]予選ヒートBGr-レース結果表（貼付）'!$A:$Z,MATCH($A46,'[1]予選ヒートBGr-レース結果表（貼付）'!$A:$A,0),MATCH(S$11,'[1]予選ヒートBGr-レース結果表（貼付）'!$1:$1,0)),"")=0,"",IFERROR(INDEX('[1]予選ヒートBGr-レース結果表（貼付）'!$A:$Z,MATCH($A46,'[1]予選ヒートBGr-レース結果表（貼付）'!$A:$A,0),MATCH(S$11,'[1]予選ヒートBGr-レース結果表（貼付）'!$1:$1,0)),""))</f>
        <v/>
      </c>
      <c r="T46" s="4"/>
      <c r="U46" s="5" t="str">
        <f>IF(IFERROR(INDEX('[1]予選ヒートBGr-レース結果表（貼付）'!$A:$Z,MATCH($B46,'[1]予選ヒートBGr-レース結果表（貼付）'!$B:$B,0),MATCH(U$11,'[1]予選ヒートBGr-レース結果表（貼付）'!$1:$1,0)),"")=0,"",IFERROR(INDEX('[1]予選ヒートBGr-レース結果表（貼付）'!$A:$Z,MATCH($B46,'[1]予選ヒートBGr-レース結果表（貼付）'!$B:$B,0),MATCH(U$11,'[1]予選ヒートBGr-レース結果表（貼付）'!$1:$1,0)),""))</f>
        <v/>
      </c>
    </row>
    <row r="47" spans="1:21" ht="12.75" customHeight="1" x14ac:dyDescent="0.2">
      <c r="A47" s="30" t="str">
        <f>IF(OR('[1]予選ヒートBGr-レース結果表（貼付）'!A31="DNF",'[1]予選ヒートBGr-レース結果表（貼付）'!A31="DNS",'[1]予選ヒートBGr-レース結果表（貼付）'!A31="DQ"),'[1]予選ヒートBGr-レース結果表（貼付）'!A31,IF(MAX('[1]予選ヒートBGr-レース結果表（貼付）'!$A:$A)&gt;A46,A46+1,""))</f>
        <v/>
      </c>
      <c r="B47" s="31" t="str">
        <f>IFERROR(INDEX('[1]予選ヒートBGr-レース結果表（貼付）'!A31:$Z$50,MATCH($A47,'[1]予選ヒートBGr-レース結果表（貼付）'!A31:$A$50,0),MATCH('[1]公式予選（TT）AGr-結果表（印刷）'!B$11,'[1]予選ヒートBGr-レース結果表（貼付）'!$1:$1,0)),"")</f>
        <v/>
      </c>
      <c r="C47" s="32"/>
      <c r="D47" s="33" t="str">
        <f>IFERROR(INDEX('[1]予選ヒートBGr-レース結果表（貼付）'!$A:$Z,MATCH($A47,'[1]予選ヒートBGr-レース結果表（貼付）'!$A:$A,0),MATCH('予選ヒート2Gr-レース結果表'!D$11,'[1]予選ヒートBGr-レース結果表（貼付）'!$1:$1,0)),"")</f>
        <v/>
      </c>
      <c r="E47" s="34" t="str">
        <f>IFERROR(INDEX('[1]予選ヒートBGr-レース結果表（貼付）'!$A:$Z,MATCH($A47,'[1]予選ヒートBGr-レース結果表（貼付）'!$A:$A,0),MATCH('予選ヒート2Gr-レース結果表'!E$11,'[1]予選ヒートBGr-レース結果表（貼付）'!$1:$1,0)),"")</f>
        <v/>
      </c>
      <c r="F47" s="35" t="str">
        <f>IFERROR(INDEX('[1]予選ヒートBGr-レース結果表（貼付）'!$A:$Z,MATCH($A47,'[1]予選ヒートBGr-レース結果表（貼付）'!$A:$A,0),MATCH('予選ヒート2Gr-レース結果表'!F$11,'[1]予選ヒートBGr-レース結果表（貼付）'!$1:$1,0)),"")</f>
        <v/>
      </c>
      <c r="G47" s="36" t="str">
        <f>IFERROR(INDEX('[1]予選ヒートBGr-レース結果表（貼付）'!$A:$Z,MATCH($A47,'[1]予選ヒートBGr-レース結果表（貼付）'!$A:$A,0),MATCH('予選ヒート2Gr-レース結果表'!G$11,'[1]予選ヒートBGr-レース結果表（貼付）'!$1:$1,0)),"")</f>
        <v/>
      </c>
      <c r="H47" s="37" t="str">
        <f>IFERROR(INDEX('[1]予選ヒートBGr-レース結果表（貼付）'!$A:$Z,MATCH($A47,'[1]予選ヒートBGr-レース結果表（貼付）'!$A:$A,0),MATCH('予選ヒート2Gr-レース結果表'!H$11,'[1]予選ヒートBGr-レース結果表（貼付）'!$1:$1,0)),"")</f>
        <v/>
      </c>
      <c r="I47" s="38" t="str">
        <f>IFERROR(INDEX('[1]予選ヒートBGr-レース結果表（貼付）'!$A:$Z,MATCH($A47,'[1]予選ヒートBGr-レース結果表（貼付）'!$A:$A,0),MATCH('予選ヒート2Gr-レース結果表'!I$11,'[1]予選ヒートBGr-レース結果表（貼付）'!$1:$1,0)),"")</f>
        <v/>
      </c>
      <c r="J47" s="39" t="str">
        <f>IFERROR(IF(A47="DNS","",IF(A47="DQ","",INDEX('[1]予選ヒートBGr-レース結果表（貼付）'!$A:$Z,MATCH($B47,'[1]予選ヒートBGr-レース結果表（貼付）'!$B:$B,0),MATCH('予選ヒート2Gr-レース結果表'!J$11,'[1]予選ヒートBGr-レース結果表（貼付）'!$1:$1,0)))),"")</f>
        <v/>
      </c>
      <c r="K47" s="39" t="str">
        <f>IFERROR(IF(A47="DNS","",IF(A47="DQ","",INDEX('[1]予選ヒートBGr-レース結果表（貼付）'!$A:$Z,MATCH($B47,'[1]予選ヒートBGr-レース結果表（貼付）'!$B:$B,0),MATCH('予選ヒート2Gr-レース結果表'!K$11,'[1]予選ヒートBGr-レース結果表（貼付）'!$1:$1,0)))),"")</f>
        <v/>
      </c>
      <c r="L47" s="40" t="str">
        <f>IFERROR(IF(A47="DNS","",IF(A47="DQ","",INDEX('[1]予選ヒートBGr-レース結果表（貼付）'!$A:$Z,MATCH($B47,'[1]予選ヒートBGr-レース結果表（貼付）'!$B:$B,0),MATCH('予選ヒート2Gr-レース結果表'!L$11,'[1]予選ヒートBGr-レース結果表（貼付）'!$1:$1,0)))),"")</f>
        <v/>
      </c>
      <c r="M47" s="41" t="str">
        <f t="shared" si="2"/>
        <v/>
      </c>
      <c r="N47" s="7"/>
      <c r="O47" s="3"/>
      <c r="P47" s="4" t="str">
        <f>IF(IFERROR(INDEX('[1]予選ヒートBGr-レース結果表（貼付）'!$A:$Z,MATCH($B47,'[1]予選ヒートBGr-レース結果表（貼付）'!$B:$B,0),MATCH(P$11,'[1]予選ヒートBGr-レース結果表（貼付）'!$1:$1,0)),"")=0,"",IFERROR(INDEX('[1]予選ヒートBGr-レース結果表（貼付）'!$A:$Z,MATCH($B47,'[1]予選ヒートBGr-レース結果表（貼付）'!$B:$B,0),MATCH(P$11,'[1]予選ヒートBGr-レース結果表（貼付）'!$1:$1,0)),""))</f>
        <v/>
      </c>
      <c r="Q47" s="4" t="str">
        <f>IF(P47="","",COUNTIF($P$13:P47,"&lt;&gt;"&amp;""))</f>
        <v/>
      </c>
      <c r="R47" s="4" t="str">
        <f t="shared" si="3"/>
        <v/>
      </c>
      <c r="S47" s="4" t="str">
        <f>IF(IFERROR(INDEX('[1]予選ヒートBGr-レース結果表（貼付）'!$A:$Z,MATCH($A47,'[1]予選ヒートBGr-レース結果表（貼付）'!$A:$A,0),MATCH(S$11,'[1]予選ヒートBGr-レース結果表（貼付）'!$1:$1,0)),"")=0,"",IFERROR(INDEX('[1]予選ヒートBGr-レース結果表（貼付）'!$A:$Z,MATCH($A47,'[1]予選ヒートBGr-レース結果表（貼付）'!$A:$A,0),MATCH(S$11,'[1]予選ヒートBGr-レース結果表（貼付）'!$1:$1,0)),""))</f>
        <v/>
      </c>
      <c r="T47" s="4"/>
      <c r="U47" s="5" t="str">
        <f>IF(IFERROR(INDEX('[1]予選ヒートBGr-レース結果表（貼付）'!$A:$Z,MATCH($B47,'[1]予選ヒートBGr-レース結果表（貼付）'!$B:$B,0),MATCH(U$11,'[1]予選ヒートBGr-レース結果表（貼付）'!$1:$1,0)),"")=0,"",IFERROR(INDEX('[1]予選ヒートBGr-レース結果表（貼付）'!$A:$Z,MATCH($B47,'[1]予選ヒートBGr-レース結果表（貼付）'!$B:$B,0),MATCH(U$11,'[1]予選ヒートBGr-レース結果表（貼付）'!$1:$1,0)),""))</f>
        <v/>
      </c>
    </row>
    <row r="48" spans="1:21" ht="12.75" customHeight="1" x14ac:dyDescent="0.2">
      <c r="A48" s="30" t="str">
        <f>IF(OR('[1]予選ヒートBGr-レース結果表（貼付）'!A32="DNF",'[1]予選ヒートBGr-レース結果表（貼付）'!A32="DNS",'[1]予選ヒートBGr-レース結果表（貼付）'!A32="DQ"),'[1]予選ヒートBGr-レース結果表（貼付）'!A32,IF(MAX('[1]予選ヒートBGr-レース結果表（貼付）'!$A:$A)&gt;A47,A47+1,""))</f>
        <v/>
      </c>
      <c r="B48" s="31" t="str">
        <f>IFERROR(INDEX('[1]予選ヒートBGr-レース結果表（貼付）'!A32:$Z$50,MATCH($A48,'[1]予選ヒートBGr-レース結果表（貼付）'!A32:$A$50,0),MATCH('[1]公式予選（TT）AGr-結果表（印刷）'!B$11,'[1]予選ヒートBGr-レース結果表（貼付）'!$1:$1,0)),"")</f>
        <v/>
      </c>
      <c r="C48" s="32"/>
      <c r="D48" s="33" t="str">
        <f>IFERROR(INDEX('[1]予選ヒートBGr-レース結果表（貼付）'!$A:$Z,MATCH($A48,'[1]予選ヒートBGr-レース結果表（貼付）'!$A:$A,0),MATCH('予選ヒート2Gr-レース結果表'!D$11,'[1]予選ヒートBGr-レース結果表（貼付）'!$1:$1,0)),"")</f>
        <v/>
      </c>
      <c r="E48" s="34" t="str">
        <f>IFERROR(INDEX('[1]予選ヒートBGr-レース結果表（貼付）'!$A:$Z,MATCH($A48,'[1]予選ヒートBGr-レース結果表（貼付）'!$A:$A,0),MATCH('予選ヒート2Gr-レース結果表'!E$11,'[1]予選ヒートBGr-レース結果表（貼付）'!$1:$1,0)),"")</f>
        <v/>
      </c>
      <c r="F48" s="35" t="str">
        <f>IFERROR(INDEX('[1]予選ヒートBGr-レース結果表（貼付）'!$A:$Z,MATCH($A48,'[1]予選ヒートBGr-レース結果表（貼付）'!$A:$A,0),MATCH('予選ヒート2Gr-レース結果表'!F$11,'[1]予選ヒートBGr-レース結果表（貼付）'!$1:$1,0)),"")</f>
        <v/>
      </c>
      <c r="G48" s="36" t="str">
        <f>IFERROR(INDEX('[1]予選ヒートBGr-レース結果表（貼付）'!$A:$Z,MATCH($A48,'[1]予選ヒートBGr-レース結果表（貼付）'!$A:$A,0),MATCH('予選ヒート2Gr-レース結果表'!G$11,'[1]予選ヒートBGr-レース結果表（貼付）'!$1:$1,0)),"")</f>
        <v/>
      </c>
      <c r="H48" s="37" t="str">
        <f>IFERROR(INDEX('[1]予選ヒートBGr-レース結果表（貼付）'!$A:$Z,MATCH($A48,'[1]予選ヒートBGr-レース結果表（貼付）'!$A:$A,0),MATCH('予選ヒート2Gr-レース結果表'!H$11,'[1]予選ヒートBGr-レース結果表（貼付）'!$1:$1,0)),"")</f>
        <v/>
      </c>
      <c r="I48" s="38" t="str">
        <f>IFERROR(INDEX('[1]予選ヒートBGr-レース結果表（貼付）'!$A:$Z,MATCH($A48,'[1]予選ヒートBGr-レース結果表（貼付）'!$A:$A,0),MATCH('予選ヒート2Gr-レース結果表'!I$11,'[1]予選ヒートBGr-レース結果表（貼付）'!$1:$1,0)),"")</f>
        <v/>
      </c>
      <c r="J48" s="39" t="str">
        <f>IFERROR(IF(A48="DNS","",IF(A48="DQ","",INDEX('[1]予選ヒートBGr-レース結果表（貼付）'!$A:$Z,MATCH($B48,'[1]予選ヒートBGr-レース結果表（貼付）'!$B:$B,0),MATCH('予選ヒート2Gr-レース結果表'!J$11,'[1]予選ヒートBGr-レース結果表（貼付）'!$1:$1,0)))),"")</f>
        <v/>
      </c>
      <c r="K48" s="39" t="str">
        <f>IFERROR(IF(A48="DNS","",IF(A48="DQ","",INDEX('[1]予選ヒートBGr-レース結果表（貼付）'!$A:$Z,MATCH($B48,'[1]予選ヒートBGr-レース結果表（貼付）'!$B:$B,0),MATCH('予選ヒート2Gr-レース結果表'!K$11,'[1]予選ヒートBGr-レース結果表（貼付）'!$1:$1,0)))),"")</f>
        <v/>
      </c>
      <c r="L48" s="40" t="str">
        <f>IFERROR(IF(A48="DNS","",IF(A48="DQ","",INDEX('[1]予選ヒートBGr-レース結果表（貼付）'!$A:$Z,MATCH($B48,'[1]予選ヒートBGr-レース結果表（貼付）'!$B:$B,0),MATCH('予選ヒート2Gr-レース結果表'!L$11,'[1]予選ヒートBGr-レース結果表（貼付）'!$1:$1,0)))),"")</f>
        <v/>
      </c>
      <c r="M48" s="41" t="str">
        <f t="shared" si="2"/>
        <v/>
      </c>
      <c r="N48" s="7"/>
      <c r="O48" s="3"/>
      <c r="P48" s="4" t="str">
        <f>IF(IFERROR(INDEX('[1]予選ヒートBGr-レース結果表（貼付）'!$A:$Z,MATCH($B48,'[1]予選ヒートBGr-レース結果表（貼付）'!$B:$B,0),MATCH(P$11,'[1]予選ヒートBGr-レース結果表（貼付）'!$1:$1,0)),"")=0,"",IFERROR(INDEX('[1]予選ヒートBGr-レース結果表（貼付）'!$A:$Z,MATCH($B48,'[1]予選ヒートBGr-レース結果表（貼付）'!$B:$B,0),MATCH(P$11,'[1]予選ヒートBGr-レース結果表（貼付）'!$1:$1,0)),""))</f>
        <v/>
      </c>
      <c r="Q48" s="4" t="str">
        <f>IF(P48="","",COUNTIF($P$13:P48,"&lt;&gt;"&amp;""))</f>
        <v/>
      </c>
      <c r="R48" s="4" t="str">
        <f t="shared" si="3"/>
        <v/>
      </c>
      <c r="S48" s="4" t="str">
        <f>IF(IFERROR(INDEX('[1]予選ヒートBGr-レース結果表（貼付）'!$A:$Z,MATCH($A48,'[1]予選ヒートBGr-レース結果表（貼付）'!$A:$A,0),MATCH(S$11,'[1]予選ヒートBGr-レース結果表（貼付）'!$1:$1,0)),"")=0,"",IFERROR(INDEX('[1]予選ヒートBGr-レース結果表（貼付）'!$A:$Z,MATCH($A48,'[1]予選ヒートBGr-レース結果表（貼付）'!$A:$A,0),MATCH(S$11,'[1]予選ヒートBGr-レース結果表（貼付）'!$1:$1,0)),""))</f>
        <v/>
      </c>
      <c r="T48" s="4"/>
      <c r="U48" s="5" t="str">
        <f>IF(IFERROR(INDEX('[1]予選ヒートBGr-レース結果表（貼付）'!$A:$Z,MATCH($B48,'[1]予選ヒートBGr-レース結果表（貼付）'!$B:$B,0),MATCH(U$11,'[1]予選ヒートBGr-レース結果表（貼付）'!$1:$1,0)),"")=0,"",IFERROR(INDEX('[1]予選ヒートBGr-レース結果表（貼付）'!$A:$Z,MATCH($B48,'[1]予選ヒートBGr-レース結果表（貼付）'!$B:$B,0),MATCH(U$11,'[1]予選ヒートBGr-レース結果表（貼付）'!$1:$1,0)),""))</f>
        <v/>
      </c>
    </row>
    <row r="49" spans="1:21" ht="12.75" customHeight="1" x14ac:dyDescent="0.2">
      <c r="A49" s="30" t="str">
        <f>IF(OR('[1]予選ヒートBGr-レース結果表（貼付）'!A33="DNF",'[1]予選ヒートBGr-レース結果表（貼付）'!A33="DNS",'[1]予選ヒートBGr-レース結果表（貼付）'!A33="DQ"),'[1]予選ヒートBGr-レース結果表（貼付）'!A33,IF(MAX('[1]予選ヒートBGr-レース結果表（貼付）'!$A:$A)&gt;A48,A48+1,""))</f>
        <v/>
      </c>
      <c r="B49" s="31" t="str">
        <f>IFERROR(INDEX('[1]予選ヒートBGr-レース結果表（貼付）'!A33:$Z$50,MATCH($A49,'[1]予選ヒートBGr-レース結果表（貼付）'!A33:$A$50,0),MATCH('[1]公式予選（TT）AGr-結果表（印刷）'!B$11,'[1]予選ヒートBGr-レース結果表（貼付）'!$1:$1,0)),"")</f>
        <v/>
      </c>
      <c r="C49" s="32"/>
      <c r="D49" s="33" t="str">
        <f>IFERROR(INDEX('[1]予選ヒートBGr-レース結果表（貼付）'!$A:$Z,MATCH($A49,'[1]予選ヒートBGr-レース結果表（貼付）'!$A:$A,0),MATCH('予選ヒート2Gr-レース結果表'!D$11,'[1]予選ヒートBGr-レース結果表（貼付）'!$1:$1,0)),"")</f>
        <v/>
      </c>
      <c r="E49" s="34" t="str">
        <f>IFERROR(INDEX('[1]予選ヒートBGr-レース結果表（貼付）'!$A:$Z,MATCH($A49,'[1]予選ヒートBGr-レース結果表（貼付）'!$A:$A,0),MATCH('予選ヒート2Gr-レース結果表'!E$11,'[1]予選ヒートBGr-レース結果表（貼付）'!$1:$1,0)),"")</f>
        <v/>
      </c>
      <c r="F49" s="35" t="str">
        <f>IFERROR(INDEX('[1]予選ヒートBGr-レース結果表（貼付）'!$A:$Z,MATCH($A49,'[1]予選ヒートBGr-レース結果表（貼付）'!$A:$A,0),MATCH('予選ヒート2Gr-レース結果表'!F$11,'[1]予選ヒートBGr-レース結果表（貼付）'!$1:$1,0)),"")</f>
        <v/>
      </c>
      <c r="G49" s="36" t="str">
        <f>IFERROR(INDEX('[1]予選ヒートBGr-レース結果表（貼付）'!$A:$Z,MATCH($A49,'[1]予選ヒートBGr-レース結果表（貼付）'!$A:$A,0),MATCH('予選ヒート2Gr-レース結果表'!G$11,'[1]予選ヒートBGr-レース結果表（貼付）'!$1:$1,0)),"")</f>
        <v/>
      </c>
      <c r="H49" s="37" t="str">
        <f>IFERROR(INDEX('[1]予選ヒートBGr-レース結果表（貼付）'!$A:$Z,MATCH($A49,'[1]予選ヒートBGr-レース結果表（貼付）'!$A:$A,0),MATCH('予選ヒート2Gr-レース結果表'!H$11,'[1]予選ヒートBGr-レース結果表（貼付）'!$1:$1,0)),"")</f>
        <v/>
      </c>
      <c r="I49" s="38" t="str">
        <f>IFERROR(INDEX('[1]予選ヒートBGr-レース結果表（貼付）'!$A:$Z,MATCH($A49,'[1]予選ヒートBGr-レース結果表（貼付）'!$A:$A,0),MATCH('予選ヒート2Gr-レース結果表'!I$11,'[1]予選ヒートBGr-レース結果表（貼付）'!$1:$1,0)),"")</f>
        <v/>
      </c>
      <c r="J49" s="39" t="str">
        <f>IFERROR(IF(A49="DNS","",IF(A49="DQ","",INDEX('[1]予選ヒートBGr-レース結果表（貼付）'!$A:$Z,MATCH($B49,'[1]予選ヒートBGr-レース結果表（貼付）'!$B:$B,0),MATCH('予選ヒート2Gr-レース結果表'!J$11,'[1]予選ヒートBGr-レース結果表（貼付）'!$1:$1,0)))),"")</f>
        <v/>
      </c>
      <c r="K49" s="39" t="str">
        <f>IFERROR(IF(A49="DNS","",IF(A49="DQ","",INDEX('[1]予選ヒートBGr-レース結果表（貼付）'!$A:$Z,MATCH($B49,'[1]予選ヒートBGr-レース結果表（貼付）'!$B:$B,0),MATCH('予選ヒート2Gr-レース結果表'!K$11,'[1]予選ヒートBGr-レース結果表（貼付）'!$1:$1,0)))),"")</f>
        <v/>
      </c>
      <c r="L49" s="40" t="str">
        <f>IFERROR(IF(A49="DNS","",IF(A49="DQ","",INDEX('[1]予選ヒートBGr-レース結果表（貼付）'!$A:$Z,MATCH($B49,'[1]予選ヒートBGr-レース結果表（貼付）'!$B:$B,0),MATCH('予選ヒート2Gr-レース結果表'!L$11,'[1]予選ヒートBGr-レース結果表（貼付）'!$1:$1,0)))),"")</f>
        <v/>
      </c>
      <c r="M49" s="41" t="str">
        <f t="shared" si="2"/>
        <v/>
      </c>
      <c r="N49" s="7"/>
      <c r="O49" s="3"/>
      <c r="P49" s="4" t="str">
        <f>IF(IFERROR(INDEX('[1]予選ヒートBGr-レース結果表（貼付）'!$A:$Z,MATCH($B49,'[1]予選ヒートBGr-レース結果表（貼付）'!$B:$B,0),MATCH(P$11,'[1]予選ヒートBGr-レース結果表（貼付）'!$1:$1,0)),"")=0,"",IFERROR(INDEX('[1]予選ヒートBGr-レース結果表（貼付）'!$A:$Z,MATCH($B49,'[1]予選ヒートBGr-レース結果表（貼付）'!$B:$B,0),MATCH(P$11,'[1]予選ヒートBGr-レース結果表（貼付）'!$1:$1,0)),""))</f>
        <v/>
      </c>
      <c r="Q49" s="4" t="str">
        <f>IF(P49="","",COUNTIF($P$13:P49,"&lt;&gt;"&amp;""))</f>
        <v/>
      </c>
      <c r="R49" s="4" t="str">
        <f t="shared" si="3"/>
        <v/>
      </c>
      <c r="S49" s="4" t="str">
        <f>IF(IFERROR(INDEX('[1]予選ヒートBGr-レース結果表（貼付）'!$A:$Z,MATCH($A49,'[1]予選ヒートBGr-レース結果表（貼付）'!$A:$A,0),MATCH(S$11,'[1]予選ヒートBGr-レース結果表（貼付）'!$1:$1,0)),"")=0,"",IFERROR(INDEX('[1]予選ヒートBGr-レース結果表（貼付）'!$A:$Z,MATCH($A49,'[1]予選ヒートBGr-レース結果表（貼付）'!$A:$A,0),MATCH(S$11,'[1]予選ヒートBGr-レース結果表（貼付）'!$1:$1,0)),""))</f>
        <v/>
      </c>
      <c r="T49" s="4"/>
      <c r="U49" s="5" t="str">
        <f>IF(IFERROR(INDEX('[1]予選ヒートBGr-レース結果表（貼付）'!$A:$Z,MATCH($B49,'[1]予選ヒートBGr-レース結果表（貼付）'!$B:$B,0),MATCH(U$11,'[1]予選ヒートBGr-レース結果表（貼付）'!$1:$1,0)),"")=0,"",IFERROR(INDEX('[1]予選ヒートBGr-レース結果表（貼付）'!$A:$Z,MATCH($B49,'[1]予選ヒートBGr-レース結果表（貼付）'!$B:$B,0),MATCH(U$11,'[1]予選ヒートBGr-レース結果表（貼付）'!$1:$1,0)),""))</f>
        <v/>
      </c>
    </row>
    <row r="50" spans="1:21" ht="12.75" customHeight="1" x14ac:dyDescent="0.2">
      <c r="A50" s="30" t="str">
        <f>IF(OR('[1]予選ヒートBGr-レース結果表（貼付）'!A34="DNF",'[1]予選ヒートBGr-レース結果表（貼付）'!A34="DNS",'[1]予選ヒートBGr-レース結果表（貼付）'!A34="DQ"),'[1]予選ヒートBGr-レース結果表（貼付）'!A34,IF(MAX('[1]予選ヒートBGr-レース結果表（貼付）'!$A:$A)&gt;A49,A49+1,""))</f>
        <v/>
      </c>
      <c r="B50" s="31" t="str">
        <f>IFERROR(INDEX('[1]予選ヒートBGr-レース結果表（貼付）'!A34:$Z$50,MATCH($A50,'[1]予選ヒートBGr-レース結果表（貼付）'!A34:$A$50,0),MATCH('[1]公式予選（TT）AGr-結果表（印刷）'!B$11,'[1]予選ヒートBGr-レース結果表（貼付）'!$1:$1,0)),"")</f>
        <v/>
      </c>
      <c r="C50" s="32"/>
      <c r="D50" s="33" t="str">
        <f>IFERROR(INDEX('[1]予選ヒートBGr-レース結果表（貼付）'!$A:$Z,MATCH($A50,'[1]予選ヒートBGr-レース結果表（貼付）'!$A:$A,0),MATCH('予選ヒート2Gr-レース結果表'!D$11,'[1]予選ヒートBGr-レース結果表（貼付）'!$1:$1,0)),"")</f>
        <v/>
      </c>
      <c r="E50" s="34" t="str">
        <f>IFERROR(INDEX('[1]予選ヒートBGr-レース結果表（貼付）'!$A:$Z,MATCH($A50,'[1]予選ヒートBGr-レース結果表（貼付）'!$A:$A,0),MATCH('予選ヒート2Gr-レース結果表'!E$11,'[1]予選ヒートBGr-レース結果表（貼付）'!$1:$1,0)),"")</f>
        <v/>
      </c>
      <c r="F50" s="35" t="str">
        <f>IFERROR(INDEX('[1]予選ヒートBGr-レース結果表（貼付）'!$A:$Z,MATCH($A50,'[1]予選ヒートBGr-レース結果表（貼付）'!$A:$A,0),MATCH('予選ヒート2Gr-レース結果表'!F$11,'[1]予選ヒートBGr-レース結果表（貼付）'!$1:$1,0)),"")</f>
        <v/>
      </c>
      <c r="G50" s="36" t="str">
        <f>IFERROR(INDEX('[1]予選ヒートBGr-レース結果表（貼付）'!$A:$Z,MATCH($A50,'[1]予選ヒートBGr-レース結果表（貼付）'!$A:$A,0),MATCH('予選ヒート2Gr-レース結果表'!G$11,'[1]予選ヒートBGr-レース結果表（貼付）'!$1:$1,0)),"")</f>
        <v/>
      </c>
      <c r="H50" s="37" t="str">
        <f>IFERROR(INDEX('[1]予選ヒートBGr-レース結果表（貼付）'!$A:$Z,MATCH($A50,'[1]予選ヒートBGr-レース結果表（貼付）'!$A:$A,0),MATCH('予選ヒート2Gr-レース結果表'!H$11,'[1]予選ヒートBGr-レース結果表（貼付）'!$1:$1,0)),"")</f>
        <v/>
      </c>
      <c r="I50" s="38" t="str">
        <f>IFERROR(INDEX('[1]予選ヒートBGr-レース結果表（貼付）'!$A:$Z,MATCH($A50,'[1]予選ヒートBGr-レース結果表（貼付）'!$A:$A,0),MATCH('予選ヒート2Gr-レース結果表'!I$11,'[1]予選ヒートBGr-レース結果表（貼付）'!$1:$1,0)),"")</f>
        <v/>
      </c>
      <c r="J50" s="39" t="str">
        <f>IFERROR(IF(A50="DNS","",IF(A50="DQ","",INDEX('[1]予選ヒートBGr-レース結果表（貼付）'!$A:$Z,MATCH($B50,'[1]予選ヒートBGr-レース結果表（貼付）'!$B:$B,0),MATCH('予選ヒート2Gr-レース結果表'!J$11,'[1]予選ヒートBGr-レース結果表（貼付）'!$1:$1,0)))),"")</f>
        <v/>
      </c>
      <c r="K50" s="39" t="str">
        <f>IFERROR(IF(A50="DNS","",IF(A50="DQ","",INDEX('[1]予選ヒートBGr-レース結果表（貼付）'!$A:$Z,MATCH($B50,'[1]予選ヒートBGr-レース結果表（貼付）'!$B:$B,0),MATCH('予選ヒート2Gr-レース結果表'!K$11,'[1]予選ヒートBGr-レース結果表（貼付）'!$1:$1,0)))),"")</f>
        <v/>
      </c>
      <c r="L50" s="40" t="str">
        <f>IFERROR(IF(A50="DNS","",IF(A50="DQ","",INDEX('[1]予選ヒートBGr-レース結果表（貼付）'!$A:$Z,MATCH($B50,'[1]予選ヒートBGr-レース結果表（貼付）'!$B:$B,0),MATCH('予選ヒート2Gr-レース結果表'!L$11,'[1]予選ヒートBGr-レース結果表（貼付）'!$1:$1,0)))),"")</f>
        <v/>
      </c>
      <c r="M50" s="41" t="str">
        <f t="shared" si="2"/>
        <v/>
      </c>
      <c r="N50" s="7"/>
      <c r="O50" s="3"/>
      <c r="P50" s="4" t="str">
        <f>IF(IFERROR(INDEX('[1]予選ヒートBGr-レース結果表（貼付）'!$A:$Z,MATCH($B50,'[1]予選ヒートBGr-レース結果表（貼付）'!$B:$B,0),MATCH(P$11,'[1]予選ヒートBGr-レース結果表（貼付）'!$1:$1,0)),"")=0,"",IFERROR(INDEX('[1]予選ヒートBGr-レース結果表（貼付）'!$A:$Z,MATCH($B50,'[1]予選ヒートBGr-レース結果表（貼付）'!$B:$B,0),MATCH(P$11,'[1]予選ヒートBGr-レース結果表（貼付）'!$1:$1,0)),""))</f>
        <v/>
      </c>
      <c r="Q50" s="4" t="str">
        <f>IF(P50="","",COUNTIF($P$13:P50,"&lt;&gt;"&amp;""))</f>
        <v/>
      </c>
      <c r="R50" s="4" t="str">
        <f t="shared" si="3"/>
        <v/>
      </c>
      <c r="S50" s="4" t="str">
        <f>IF(IFERROR(INDEX('[1]予選ヒートBGr-レース結果表（貼付）'!$A:$Z,MATCH($A50,'[1]予選ヒートBGr-レース結果表（貼付）'!$A:$A,0),MATCH(S$11,'[1]予選ヒートBGr-レース結果表（貼付）'!$1:$1,0)),"")=0,"",IFERROR(INDEX('[1]予選ヒートBGr-レース結果表（貼付）'!$A:$Z,MATCH($A50,'[1]予選ヒートBGr-レース結果表（貼付）'!$A:$A,0),MATCH(S$11,'[1]予選ヒートBGr-レース結果表（貼付）'!$1:$1,0)),""))</f>
        <v/>
      </c>
      <c r="T50" s="4"/>
      <c r="U50" s="5" t="str">
        <f>IF(IFERROR(INDEX('[1]予選ヒートBGr-レース結果表（貼付）'!$A:$Z,MATCH($B50,'[1]予選ヒートBGr-レース結果表（貼付）'!$B:$B,0),MATCH(U$11,'[1]予選ヒートBGr-レース結果表（貼付）'!$1:$1,0)),"")=0,"",IFERROR(INDEX('[1]予選ヒートBGr-レース結果表（貼付）'!$A:$Z,MATCH($B50,'[1]予選ヒートBGr-レース結果表（貼付）'!$B:$B,0),MATCH(U$11,'[1]予選ヒートBGr-レース結果表（貼付）'!$1:$1,0)),""))</f>
        <v/>
      </c>
    </row>
    <row r="51" spans="1:21" ht="12.75" customHeight="1" x14ac:dyDescent="0.2">
      <c r="A51" s="30" t="str">
        <f>IF(OR('[1]予選ヒートBGr-レース結果表（貼付）'!A35="DNF",'[1]予選ヒートBGr-レース結果表（貼付）'!A35="DNS",'[1]予選ヒートBGr-レース結果表（貼付）'!A35="DQ"),'[1]予選ヒートBGr-レース結果表（貼付）'!A35,IF(MAX('[1]予選ヒートBGr-レース結果表（貼付）'!$A:$A)&gt;A50,A50+1,""))</f>
        <v/>
      </c>
      <c r="B51" s="31" t="str">
        <f>IFERROR(INDEX('[1]予選ヒートBGr-レース結果表（貼付）'!A35:$Z$50,MATCH($A51,'[1]予選ヒートBGr-レース結果表（貼付）'!A35:$A$50,0),MATCH('[1]公式予選（TT）AGr-結果表（印刷）'!B$11,'[1]予選ヒートBGr-レース結果表（貼付）'!$1:$1,0)),"")</f>
        <v/>
      </c>
      <c r="C51" s="32"/>
      <c r="D51" s="33" t="str">
        <f>IFERROR(INDEX('[1]予選ヒートBGr-レース結果表（貼付）'!$A:$Z,MATCH($A51,'[1]予選ヒートBGr-レース結果表（貼付）'!$A:$A,0),MATCH('予選ヒート2Gr-レース結果表'!D$11,'[1]予選ヒートBGr-レース結果表（貼付）'!$1:$1,0)),"")</f>
        <v/>
      </c>
      <c r="E51" s="34" t="str">
        <f>IFERROR(INDEX('[1]予選ヒートBGr-レース結果表（貼付）'!$A:$Z,MATCH($A51,'[1]予選ヒートBGr-レース結果表（貼付）'!$A:$A,0),MATCH('予選ヒート2Gr-レース結果表'!E$11,'[1]予選ヒートBGr-レース結果表（貼付）'!$1:$1,0)),"")</f>
        <v/>
      </c>
      <c r="F51" s="35" t="str">
        <f>IFERROR(INDEX('[1]予選ヒートBGr-レース結果表（貼付）'!$A:$Z,MATCH($A51,'[1]予選ヒートBGr-レース結果表（貼付）'!$A:$A,0),MATCH('予選ヒート2Gr-レース結果表'!F$11,'[1]予選ヒートBGr-レース結果表（貼付）'!$1:$1,0)),"")</f>
        <v/>
      </c>
      <c r="G51" s="36" t="str">
        <f>IFERROR(INDEX('[1]予選ヒートBGr-レース結果表（貼付）'!$A:$Z,MATCH($A51,'[1]予選ヒートBGr-レース結果表（貼付）'!$A:$A,0),MATCH('予選ヒート2Gr-レース結果表'!G$11,'[1]予選ヒートBGr-レース結果表（貼付）'!$1:$1,0)),"")</f>
        <v/>
      </c>
      <c r="H51" s="37" t="str">
        <f>IFERROR(INDEX('[1]予選ヒートBGr-レース結果表（貼付）'!$A:$Z,MATCH($A51,'[1]予選ヒートBGr-レース結果表（貼付）'!$A:$A,0),MATCH('予選ヒート2Gr-レース結果表'!H$11,'[1]予選ヒートBGr-レース結果表（貼付）'!$1:$1,0)),"")</f>
        <v/>
      </c>
      <c r="I51" s="38" t="str">
        <f>IFERROR(INDEX('[1]予選ヒートBGr-レース結果表（貼付）'!$A:$Z,MATCH($A51,'[1]予選ヒートBGr-レース結果表（貼付）'!$A:$A,0),MATCH('予選ヒート2Gr-レース結果表'!I$11,'[1]予選ヒートBGr-レース結果表（貼付）'!$1:$1,0)),"")</f>
        <v/>
      </c>
      <c r="J51" s="39" t="str">
        <f>IFERROR(IF(A51="DNS","",IF(A51="DQ","",INDEX('[1]予選ヒートBGr-レース結果表（貼付）'!$A:$Z,MATCH($B51,'[1]予選ヒートBGr-レース結果表（貼付）'!$B:$B,0),MATCH('予選ヒート2Gr-レース結果表'!J$11,'[1]予選ヒートBGr-レース結果表（貼付）'!$1:$1,0)))),"")</f>
        <v/>
      </c>
      <c r="K51" s="39" t="str">
        <f>IFERROR(IF(A51="DNS","",IF(A51="DQ","",INDEX('[1]予選ヒートBGr-レース結果表（貼付）'!$A:$Z,MATCH($B51,'[1]予選ヒートBGr-レース結果表（貼付）'!$B:$B,0),MATCH('予選ヒート2Gr-レース結果表'!K$11,'[1]予選ヒートBGr-レース結果表（貼付）'!$1:$1,0)))),"")</f>
        <v/>
      </c>
      <c r="L51" s="40" t="str">
        <f>IFERROR(IF(A51="DNS","",IF(A51="DQ","",INDEX('[1]予選ヒートBGr-レース結果表（貼付）'!$A:$Z,MATCH($B51,'[1]予選ヒートBGr-レース結果表（貼付）'!$B:$B,0),MATCH('予選ヒート2Gr-レース結果表'!L$11,'[1]予選ヒートBGr-レース結果表（貼付）'!$1:$1,0)))),"")</f>
        <v/>
      </c>
      <c r="M51" s="41" t="str">
        <f t="shared" si="2"/>
        <v/>
      </c>
      <c r="N51" s="7"/>
      <c r="O51" s="3"/>
      <c r="P51" s="4" t="str">
        <f>IF(IFERROR(INDEX('[1]予選ヒートBGr-レース結果表（貼付）'!$A:$Z,MATCH($B51,'[1]予選ヒートBGr-レース結果表（貼付）'!$B:$B,0),MATCH(P$11,'[1]予選ヒートBGr-レース結果表（貼付）'!$1:$1,0)),"")=0,"",IFERROR(INDEX('[1]予選ヒートBGr-レース結果表（貼付）'!$A:$Z,MATCH($B51,'[1]予選ヒートBGr-レース結果表（貼付）'!$B:$B,0),MATCH(P$11,'[1]予選ヒートBGr-レース結果表（貼付）'!$1:$1,0)),""))</f>
        <v/>
      </c>
      <c r="Q51" s="4" t="str">
        <f>IF(P51="","",COUNTIF($P$13:P51,"&lt;&gt;"&amp;""))</f>
        <v/>
      </c>
      <c r="R51" s="4" t="str">
        <f t="shared" si="3"/>
        <v/>
      </c>
      <c r="S51" s="4" t="str">
        <f>IF(IFERROR(INDEX('[1]予選ヒートBGr-レース結果表（貼付）'!$A:$Z,MATCH($A51,'[1]予選ヒートBGr-レース結果表（貼付）'!$A:$A,0),MATCH(S$11,'[1]予選ヒートBGr-レース結果表（貼付）'!$1:$1,0)),"")=0,"",IFERROR(INDEX('[1]予選ヒートBGr-レース結果表（貼付）'!$A:$Z,MATCH($A51,'[1]予選ヒートBGr-レース結果表（貼付）'!$A:$A,0),MATCH(S$11,'[1]予選ヒートBGr-レース結果表（貼付）'!$1:$1,0)),""))</f>
        <v/>
      </c>
      <c r="T51" s="4"/>
      <c r="U51" s="5" t="str">
        <f>IF(IFERROR(INDEX('[1]予選ヒートBGr-レース結果表（貼付）'!$A:$Z,MATCH($B51,'[1]予選ヒートBGr-レース結果表（貼付）'!$B:$B,0),MATCH(U$11,'[1]予選ヒートBGr-レース結果表（貼付）'!$1:$1,0)),"")=0,"",IFERROR(INDEX('[1]予選ヒートBGr-レース結果表（貼付）'!$A:$Z,MATCH($B51,'[1]予選ヒートBGr-レース結果表（貼付）'!$B:$B,0),MATCH(U$11,'[1]予選ヒートBGr-レース結果表（貼付）'!$1:$1,0)),""))</f>
        <v/>
      </c>
    </row>
    <row r="52" spans="1:21" ht="12.75" customHeight="1" x14ac:dyDescent="0.2">
      <c r="A52" s="30" t="str">
        <f>IF(OR('[1]予選ヒートBGr-レース結果表（貼付）'!A36="DNF",'[1]予選ヒートBGr-レース結果表（貼付）'!A36="DNS",'[1]予選ヒートBGr-レース結果表（貼付）'!A36="DQ"),'[1]予選ヒートBGr-レース結果表（貼付）'!A36,IF(MAX('[1]予選ヒートBGr-レース結果表（貼付）'!$A:$A)&gt;A51,A51+1,""))</f>
        <v/>
      </c>
      <c r="B52" s="31" t="str">
        <f>IFERROR(INDEX('[1]予選ヒートBGr-レース結果表（貼付）'!A36:$Z$50,MATCH($A52,'[1]予選ヒートBGr-レース結果表（貼付）'!A36:$A$50,0),MATCH('[1]公式予選（TT）AGr-結果表（印刷）'!B$11,'[1]予選ヒートBGr-レース結果表（貼付）'!$1:$1,0)),"")</f>
        <v/>
      </c>
      <c r="C52" s="32"/>
      <c r="D52" s="33" t="str">
        <f>IFERROR(INDEX('[1]予選ヒートBGr-レース結果表（貼付）'!$A:$Z,MATCH($A52,'[1]予選ヒートBGr-レース結果表（貼付）'!$A:$A,0),MATCH('予選ヒート2Gr-レース結果表'!D$11,'[1]予選ヒートBGr-レース結果表（貼付）'!$1:$1,0)),"")</f>
        <v/>
      </c>
      <c r="E52" s="34" t="str">
        <f>IFERROR(INDEX('[1]予選ヒートBGr-レース結果表（貼付）'!$A:$Z,MATCH($A52,'[1]予選ヒートBGr-レース結果表（貼付）'!$A:$A,0),MATCH('予選ヒート2Gr-レース結果表'!E$11,'[1]予選ヒートBGr-レース結果表（貼付）'!$1:$1,0)),"")</f>
        <v/>
      </c>
      <c r="F52" s="35" t="str">
        <f>IFERROR(INDEX('[1]予選ヒートBGr-レース結果表（貼付）'!$A:$Z,MATCH($A52,'[1]予選ヒートBGr-レース結果表（貼付）'!$A:$A,0),MATCH('予選ヒート2Gr-レース結果表'!F$11,'[1]予選ヒートBGr-レース結果表（貼付）'!$1:$1,0)),"")</f>
        <v/>
      </c>
      <c r="G52" s="36" t="str">
        <f>IFERROR(INDEX('[1]予選ヒートBGr-レース結果表（貼付）'!$A:$Z,MATCH($A52,'[1]予選ヒートBGr-レース結果表（貼付）'!$A:$A,0),MATCH('予選ヒート2Gr-レース結果表'!G$11,'[1]予選ヒートBGr-レース結果表（貼付）'!$1:$1,0)),"")</f>
        <v/>
      </c>
      <c r="H52" s="37" t="str">
        <f>IFERROR(INDEX('[1]予選ヒートBGr-レース結果表（貼付）'!$A:$Z,MATCH($A52,'[1]予選ヒートBGr-レース結果表（貼付）'!$A:$A,0),MATCH('予選ヒート2Gr-レース結果表'!H$11,'[1]予選ヒートBGr-レース結果表（貼付）'!$1:$1,0)),"")</f>
        <v/>
      </c>
      <c r="I52" s="38" t="str">
        <f>IFERROR(INDEX('[1]予選ヒートBGr-レース結果表（貼付）'!$A:$Z,MATCH($A52,'[1]予選ヒートBGr-レース結果表（貼付）'!$A:$A,0),MATCH('予選ヒート2Gr-レース結果表'!I$11,'[1]予選ヒートBGr-レース結果表（貼付）'!$1:$1,0)),"")</f>
        <v/>
      </c>
      <c r="J52" s="39" t="str">
        <f>IFERROR(IF(A52="DNS","",IF(A52="DQ","",INDEX('[1]予選ヒートBGr-レース結果表（貼付）'!$A:$Z,MATCH($B52,'[1]予選ヒートBGr-レース結果表（貼付）'!$B:$B,0),MATCH('予選ヒート2Gr-レース結果表'!J$11,'[1]予選ヒートBGr-レース結果表（貼付）'!$1:$1,0)))),"")</f>
        <v/>
      </c>
      <c r="K52" s="39" t="str">
        <f>IFERROR(IF(A52="DNS","",IF(A52="DQ","",INDEX('[1]予選ヒートBGr-レース結果表（貼付）'!$A:$Z,MATCH($B52,'[1]予選ヒートBGr-レース結果表（貼付）'!$B:$B,0),MATCH('予選ヒート2Gr-レース結果表'!K$11,'[1]予選ヒートBGr-レース結果表（貼付）'!$1:$1,0)))),"")</f>
        <v/>
      </c>
      <c r="L52" s="40" t="str">
        <f>IFERROR(IF(A52="DNS","",IF(A52="DQ","",INDEX('[1]予選ヒートBGr-レース結果表（貼付）'!$A:$Z,MATCH($B52,'[1]予選ヒートBGr-レース結果表（貼付）'!$B:$B,0),MATCH('予選ヒート2Gr-レース結果表'!L$11,'[1]予選ヒートBGr-レース結果表（貼付）'!$1:$1,0)))),"")</f>
        <v/>
      </c>
      <c r="M52" s="41" t="str">
        <f t="shared" si="2"/>
        <v/>
      </c>
      <c r="N52" s="7"/>
      <c r="O52" s="3"/>
      <c r="P52" s="4"/>
      <c r="Q52" s="4"/>
      <c r="R52" s="4"/>
      <c r="S52" s="4"/>
      <c r="T52" s="4"/>
      <c r="U52" s="5" t="str">
        <f>IF(IFERROR(INDEX('[1]予選ヒートBGr-レース結果表（貼付）'!$A:$Z,MATCH($B52,'[1]予選ヒートBGr-レース結果表（貼付）'!$B:$B,0),MATCH(U$11,'[1]予選ヒートBGr-レース結果表（貼付）'!$1:$1,0)),"")=0,"",IFERROR(INDEX('[1]予選ヒートBGr-レース結果表（貼付）'!$A:$Z,MATCH($B52,'[1]予選ヒートBGr-レース結果表（貼付）'!$B:$B,0),MATCH(U$11,'[1]予選ヒートBGr-レース結果表（貼付）'!$1:$1,0)),""))</f>
        <v/>
      </c>
    </row>
    <row r="53" spans="1:21" ht="12.75" customHeight="1" x14ac:dyDescent="0.2">
      <c r="A53" s="47" t="s">
        <v>32</v>
      </c>
      <c r="B53" s="7"/>
      <c r="C53" s="7"/>
      <c r="D53" s="48" t="str">
        <f>"No."&amp;IFERROR(INDEX($A12:$Z50,MATCH($I$53,$U$12:$U$50,0),MATCH("No.",$11:$11,0)),"")&amp;"　"&amp;IFERROR(INDEX($A12:$Z50,MATCH($I$53,$U$12:$U$50,0),MATCH("名前",$11:$11,0)),"")</f>
        <v>No.66　松井 沙麗</v>
      </c>
      <c r="E53" s="49" t="str">
        <f>IFERROR(INDEX($A12:$Z52,MATCH($I$53,$U$12:$U$52,0),MATCH("team",$11:$11,0)),"")</f>
        <v>BEMAX RACING</v>
      </c>
      <c r="F53" s="50">
        <f>1.264/MAX(U:U)*3600</f>
        <v>55.669195008563747</v>
      </c>
      <c r="H53" s="49" t="str">
        <f>INDEX('[1]予選ヒートBGr-レース結果表（貼付）'!$A:$Z,MATCH(INDEX($A12:$Z50,MATCH($I$53,$U$12:$U$50,0),MATCH("No.",$11:$11,0)),'[1]予選ヒートBGr-レース結果表（貼付）'!$B:$B,0),MATCH("In Lap",'[1]予選ヒートBGr-レース結果表（貼付）'!$1:$1,0))&amp;"/"&amp;IFERROR(INDEX($A12:$Z50,MATCH($I$53,$U$12:$U$50,0),MATCH("laps",$11:$11,0)),"")</f>
        <v>5/10</v>
      </c>
      <c r="I53" s="51">
        <f>MAX(U:U)</f>
        <v>81.739999999999995</v>
      </c>
      <c r="J53" s="52" t="s">
        <v>33</v>
      </c>
      <c r="K53" s="7"/>
      <c r="L53" s="53"/>
      <c r="M53" s="19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7"/>
      <c r="B54" s="7"/>
      <c r="C54" s="7"/>
      <c r="D54" s="54"/>
      <c r="E54" s="49"/>
      <c r="F54" s="50"/>
      <c r="H54" s="49"/>
      <c r="I54" s="51"/>
      <c r="J54" s="52"/>
      <c r="K54" s="7"/>
      <c r="L54" s="53"/>
      <c r="M54" s="19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7" t="str">
        <f>IF(COUNTIF(M:M,"R")&gt;=1,"R マークの車は、コースレコードを更新しました。従来のレコードタイムは"&amp;"　"&amp;TEXT(ROUND($M$11,3),"[&lt;1]m'ss.000;##0.000"),"")</f>
        <v/>
      </c>
      <c r="B55" s="7"/>
      <c r="C55" s="7"/>
      <c r="D55" s="54"/>
      <c r="E55" s="49"/>
      <c r="F55" s="50"/>
      <c r="H55" s="49"/>
      <c r="I55" s="51"/>
      <c r="J55" s="52"/>
      <c r="K55" s="7"/>
      <c r="L55" s="53"/>
      <c r="M55" s="19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7"/>
      <c r="B56" s="7"/>
      <c r="C56" s="7"/>
      <c r="D56" s="54"/>
      <c r="E56" s="49"/>
      <c r="F56" s="50"/>
      <c r="H56" s="49"/>
      <c r="I56" s="51"/>
      <c r="J56" s="52"/>
      <c r="K56" s="7"/>
      <c r="L56" s="53"/>
      <c r="M56" s="19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47" t="str">
        <f>IF(A58="","","ﾍﾟﾅﾙﾃｨ")</f>
        <v>ﾍﾟﾅﾙﾃｨ</v>
      </c>
      <c r="B57" s="55"/>
      <c r="C57" s="55"/>
      <c r="D57" s="7"/>
      <c r="E57" s="7"/>
      <c r="F57" s="7"/>
      <c r="G57" s="7"/>
      <c r="H57" s="7"/>
      <c r="I57" s="7"/>
      <c r="J57" s="7"/>
      <c r="K57" s="7"/>
      <c r="L57" s="53"/>
      <c r="M57" s="19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6">
        <f>IF(MAX(Q13:Q51)&lt;1,"",1)</f>
        <v>1</v>
      </c>
      <c r="B58" s="1" t="str">
        <f t="shared" ref="B58:B68" si="4">IF(A58="","","No."&amp;INDEX($A$11:$Y$51,MATCH($A58,$R$11:$R$51,0),MATCH("No.",$11:$11,0)))</f>
        <v>No.37</v>
      </c>
      <c r="C58" s="1" t="str">
        <f t="shared" ref="C58:C68" si="5">INDEX($A$11:$Y$51,MATCH($A58,$R$11:$R$51,0),MATCH("コメント",$11:$11,0))</f>
        <v>鈴鹿選手権ｼﾘｰｽﾞ特別規則 競技車両規則第60条～2)(ﾌﾛﾝﾄﾌｪｱﾘﾝｸﾞ)違反により、5秒加算とした。</v>
      </c>
      <c r="D58" s="7"/>
      <c r="E58" s="7"/>
      <c r="F58" s="7"/>
      <c r="G58" s="7"/>
      <c r="H58" s="7"/>
      <c r="I58" s="7"/>
      <c r="J58" s="7"/>
      <c r="K58" s="7"/>
      <c r="L58" s="53"/>
      <c r="M58" s="19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7">
        <f t="shared" ref="A59:A68" si="6">IF(A58&lt;COUNTIF($R$12:$R$51,"&gt;"&amp;0),A58+1,"")</f>
        <v>2</v>
      </c>
      <c r="B59" s="1" t="str">
        <f t="shared" si="4"/>
        <v>No.42</v>
      </c>
      <c r="C59" s="1" t="str">
        <f t="shared" si="5"/>
        <v>鈴鹿選手権ｼﾘｰｽﾞ特別規則 競技車両規則第60条～2)(ﾌﾛﾝﾄﾌｪｱﾘﾝｸﾞ)違反により、5秒加算とした。</v>
      </c>
      <c r="D59" s="7"/>
      <c r="E59" s="7"/>
      <c r="F59" s="7"/>
      <c r="G59" s="7"/>
      <c r="H59" s="7"/>
      <c r="I59" s="7"/>
      <c r="J59" s="7"/>
      <c r="K59" s="7"/>
      <c r="L59" s="53"/>
      <c r="M59" s="19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7">
        <f t="shared" si="6"/>
        <v>3</v>
      </c>
      <c r="B60" s="1" t="str">
        <f t="shared" si="4"/>
        <v>No.73</v>
      </c>
      <c r="C60" s="1" t="str">
        <f t="shared" si="5"/>
        <v>鈴鹿選手権ｼﾘｰｽﾞ特別規則 競技車両規則第60条～2)(ﾌﾛﾝﾄﾌｪｱﾘﾝｸﾞ)違反により、5秒加算とした。</v>
      </c>
      <c r="D60" s="7"/>
      <c r="E60" s="7"/>
      <c r="F60" s="7"/>
      <c r="G60" s="7"/>
      <c r="H60" s="7"/>
      <c r="I60" s="7"/>
      <c r="J60" s="7"/>
      <c r="K60" s="7"/>
      <c r="L60" s="53"/>
      <c r="M60" s="19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7" t="str">
        <f t="shared" si="6"/>
        <v/>
      </c>
      <c r="B61" s="1" t="str">
        <f t="shared" si="4"/>
        <v/>
      </c>
      <c r="C61" s="1" t="str">
        <f t="shared" si="5"/>
        <v/>
      </c>
      <c r="D61" s="7"/>
      <c r="E61" s="7"/>
      <c r="F61" s="7"/>
      <c r="G61" s="7"/>
      <c r="H61" s="7"/>
      <c r="I61" s="7"/>
      <c r="J61" s="7"/>
      <c r="K61" s="7"/>
      <c r="L61" s="53"/>
      <c r="M61" s="19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7" t="str">
        <f t="shared" si="6"/>
        <v/>
      </c>
      <c r="B62" s="1" t="str">
        <f t="shared" si="4"/>
        <v/>
      </c>
      <c r="C62" s="1" t="str">
        <f t="shared" si="5"/>
        <v/>
      </c>
      <c r="D62" s="7"/>
      <c r="E62" s="7"/>
      <c r="F62" s="7"/>
      <c r="G62" s="7"/>
      <c r="H62" s="7"/>
      <c r="I62" s="7"/>
      <c r="J62" s="7"/>
      <c r="K62" s="7"/>
      <c r="L62" s="53"/>
      <c r="M62" s="19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7" t="str">
        <f t="shared" si="6"/>
        <v/>
      </c>
      <c r="B63" s="1" t="str">
        <f t="shared" si="4"/>
        <v/>
      </c>
      <c r="C63" s="1" t="str">
        <f t="shared" si="5"/>
        <v/>
      </c>
      <c r="D63" s="7"/>
      <c r="E63" s="7"/>
      <c r="F63" s="7"/>
      <c r="G63" s="7"/>
      <c r="H63" s="7"/>
      <c r="I63" s="7"/>
      <c r="J63" s="7"/>
      <c r="K63" s="7"/>
      <c r="L63" s="53"/>
      <c r="M63" s="19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7" t="str">
        <f t="shared" si="6"/>
        <v/>
      </c>
      <c r="B64" s="1" t="str">
        <f t="shared" si="4"/>
        <v/>
      </c>
      <c r="C64" s="1" t="str">
        <f t="shared" si="5"/>
        <v/>
      </c>
      <c r="D64" s="7"/>
      <c r="E64" s="7"/>
      <c r="F64" s="7"/>
      <c r="G64" s="7"/>
      <c r="H64" s="7"/>
      <c r="I64" s="7"/>
      <c r="J64" s="7"/>
      <c r="K64" s="7"/>
      <c r="L64" s="53"/>
      <c r="M64" s="19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7" t="str">
        <f t="shared" si="6"/>
        <v/>
      </c>
      <c r="B65" s="1" t="str">
        <f t="shared" si="4"/>
        <v/>
      </c>
      <c r="C65" s="1" t="str">
        <f t="shared" si="5"/>
        <v/>
      </c>
      <c r="D65" s="7"/>
      <c r="E65" s="7"/>
      <c r="F65" s="7"/>
      <c r="G65" s="7"/>
      <c r="H65" s="7"/>
      <c r="I65" s="7"/>
      <c r="J65" s="7"/>
      <c r="K65" s="7"/>
      <c r="L65" s="53"/>
      <c r="M65" s="19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57" t="str">
        <f t="shared" si="6"/>
        <v/>
      </c>
      <c r="B66" s="1" t="str">
        <f t="shared" si="4"/>
        <v/>
      </c>
      <c r="C66" s="1" t="str">
        <f t="shared" si="5"/>
        <v/>
      </c>
      <c r="D66" s="7"/>
      <c r="E66" s="7"/>
      <c r="F66" s="7"/>
      <c r="G66" s="7"/>
      <c r="H66" s="7"/>
      <c r="I66" s="7"/>
      <c r="J66" s="7"/>
      <c r="K66" s="7"/>
      <c r="L66" s="53"/>
      <c r="M66" s="19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7" t="str">
        <f t="shared" si="6"/>
        <v/>
      </c>
      <c r="B67" s="1" t="str">
        <f t="shared" si="4"/>
        <v/>
      </c>
      <c r="C67" s="1" t="str">
        <f t="shared" si="5"/>
        <v/>
      </c>
      <c r="D67" s="7"/>
      <c r="E67" s="7"/>
      <c r="F67" s="7"/>
      <c r="G67" s="7"/>
      <c r="H67" s="7"/>
      <c r="I67" s="7"/>
      <c r="J67" s="7"/>
      <c r="K67" s="7"/>
      <c r="L67" s="53"/>
      <c r="M67" s="19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7" t="str">
        <f t="shared" si="6"/>
        <v/>
      </c>
      <c r="B68" s="1" t="str">
        <f t="shared" si="4"/>
        <v/>
      </c>
      <c r="C68" s="1" t="str">
        <f t="shared" si="5"/>
        <v/>
      </c>
      <c r="D68" s="7"/>
      <c r="E68" s="7"/>
      <c r="F68" s="7"/>
      <c r="G68" s="7"/>
      <c r="H68" s="7"/>
      <c r="I68" s="7"/>
      <c r="J68" s="7"/>
      <c r="K68" s="7"/>
      <c r="L68" s="53"/>
      <c r="M68" s="19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9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tr">
        <f>"審査委員長 ："&amp;" "&amp;[1]各種設定!$D$20</f>
        <v>審査委員長 ： Hideyuki KOMIYAMA</v>
      </c>
      <c r="D70" s="7"/>
      <c r="E70" s="7"/>
      <c r="F70" s="7"/>
      <c r="G70" s="7"/>
      <c r="H70" s="7"/>
      <c r="I70" s="7"/>
      <c r="J70" s="7"/>
      <c r="K70" s="7"/>
      <c r="L70" s="7"/>
      <c r="M70" s="19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9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9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9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9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9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9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9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9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9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9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9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9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9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9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9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9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9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9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9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9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9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9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9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9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9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9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9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9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9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9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9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9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9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9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9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9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9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9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9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9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9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9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9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9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9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19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19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19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19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19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19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19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19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19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19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19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19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19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19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19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19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9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19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19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19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19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19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19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9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19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19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19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19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19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19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9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19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19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19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19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19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19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19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19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19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19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19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19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19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19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19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19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19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19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19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19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19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19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19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19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19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19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19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9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19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19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19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19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19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19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19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19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9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19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19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19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19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19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19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19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19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19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19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19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19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19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19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19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19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19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19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19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19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19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9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19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19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19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19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19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19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19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19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19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19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19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19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19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19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19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19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19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19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19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19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19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19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19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19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19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19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19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19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19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19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19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19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19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19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19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19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19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19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19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19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19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19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19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19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19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19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19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19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19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19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19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19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19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19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19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19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19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19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19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19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19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19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19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19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19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19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19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19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19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19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19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19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19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19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19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19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19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19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19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19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19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19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19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19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19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19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19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19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19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19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19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19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19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19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19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19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19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19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19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19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19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19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19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19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19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19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19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19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19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19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19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19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19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19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19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19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19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19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19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19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19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19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19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19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19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19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19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19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19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19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19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19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19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19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19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19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19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19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19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19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19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19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19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19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19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19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19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19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19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19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19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19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19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19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19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19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19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19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19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19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19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19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19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19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19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19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19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19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19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19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19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19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19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19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19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19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19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19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19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19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19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19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19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19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19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19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19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19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19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19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19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19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19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19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19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19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19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19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19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19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19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19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19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19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19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19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19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19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19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19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19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19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19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19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19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19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19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19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19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19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19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19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19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19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19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19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19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19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19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19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19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19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19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19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19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19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19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19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19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19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19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19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19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19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19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19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19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19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19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19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19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19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19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19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19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19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19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19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19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19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19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19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19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19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19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19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19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19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19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19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19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19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19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19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19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19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19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19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19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19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19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19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19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19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19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19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19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19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19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19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19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19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19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19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19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19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19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19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19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19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19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19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19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19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19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19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19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19"/>
      <c r="N514" s="7"/>
      <c r="O514" s="3"/>
      <c r="P514" s="4"/>
      <c r="Q514" s="4"/>
      <c r="R514" s="4"/>
      <c r="S514" s="4"/>
      <c r="T514" s="4"/>
      <c r="U514" s="5"/>
    </row>
  </sheetData>
  <mergeCells count="1">
    <mergeCell ref="I6:J6"/>
  </mergeCells>
  <phoneticPr fontId="2"/>
  <conditionalFormatting sqref="A14:A27 A31:A52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予選ヒート2Gr-レース結果表</vt:lpstr>
      <vt:lpstr>'予選ヒート2Gr-レース結果表'!Print_Area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2022-07-17T04:58:10Z</dcterms:created>
  <dcterms:modified xsi:type="dcterms:W3CDTF">2022-07-17T04:58:41Z</dcterms:modified>
</cp:coreProperties>
</file>