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AGr-レース結果表" sheetId="1" r:id="rId1"/>
  </sheets>
  <externalReferences>
    <externalReference r:id="rId2"/>
    <externalReference r:id="rId3"/>
  </externalReferences>
  <definedNames>
    <definedName name="_xlnm.Print_Area" localSheetId="0">'予選ヒートAGr-レース結果表'!$A$1:$N$78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0" i="1" l="1"/>
  <c r="U31" i="1"/>
  <c r="U30" i="1"/>
  <c r="U29" i="1"/>
  <c r="U28" i="1"/>
  <c r="U27" i="1"/>
  <c r="A15" i="1"/>
  <c r="S15" i="1" s="1"/>
  <c r="S14" i="1"/>
  <c r="G14" i="1"/>
  <c r="E14" i="1"/>
  <c r="B14" i="1"/>
  <c r="U14" i="1" s="1"/>
  <c r="A14" i="1"/>
  <c r="J14" i="1" s="1"/>
  <c r="S13" i="1"/>
  <c r="I13" i="1"/>
  <c r="H13" i="1"/>
  <c r="J13" i="1" s="1"/>
  <c r="G13" i="1"/>
  <c r="F13" i="1"/>
  <c r="E13" i="1"/>
  <c r="D13" i="1"/>
  <c r="B13" i="1"/>
  <c r="L13" i="1" s="1"/>
  <c r="M13" i="1" s="1"/>
  <c r="A9" i="1"/>
  <c r="M11" i="1" s="1"/>
  <c r="A7" i="1"/>
  <c r="I6" i="1"/>
  <c r="F15" i="1" l="1"/>
  <c r="D14" i="1"/>
  <c r="H14" i="1"/>
  <c r="L14" i="1"/>
  <c r="M14" i="1" s="1"/>
  <c r="B15" i="1"/>
  <c r="G15" i="1"/>
  <c r="K15" i="1"/>
  <c r="A16" i="1"/>
  <c r="K14" i="1"/>
  <c r="J15" i="1"/>
  <c r="P13" i="1"/>
  <c r="Q13" i="1" s="1"/>
  <c r="U13" i="1"/>
  <c r="I14" i="1"/>
  <c r="D15" i="1"/>
  <c r="H15" i="1"/>
  <c r="L15" i="1"/>
  <c r="M15" i="1" s="1"/>
  <c r="F14" i="1"/>
  <c r="P14" i="1"/>
  <c r="Q14" i="1" s="1"/>
  <c r="R14" i="1" s="1"/>
  <c r="E15" i="1"/>
  <c r="I15" i="1"/>
  <c r="R13" i="1" l="1"/>
  <c r="P15" i="1"/>
  <c r="Q15" i="1" s="1"/>
  <c r="R15" i="1" s="1"/>
  <c r="U15" i="1"/>
  <c r="L16" i="1"/>
  <c r="M16" i="1" s="1"/>
  <c r="H16" i="1"/>
  <c r="D16" i="1"/>
  <c r="A17" i="1"/>
  <c r="I16" i="1"/>
  <c r="K16" i="1"/>
  <c r="G16" i="1"/>
  <c r="B16" i="1"/>
  <c r="S16" i="1"/>
  <c r="J16" i="1"/>
  <c r="F16" i="1"/>
  <c r="E16" i="1"/>
  <c r="U16" i="1" l="1"/>
  <c r="P16" i="1"/>
  <c r="Q16" i="1" s="1"/>
  <c r="A18" i="1"/>
  <c r="G17" i="1"/>
  <c r="B17" i="1"/>
  <c r="I17" i="1" s="1"/>
  <c r="D17" i="1"/>
  <c r="F17" i="1"/>
  <c r="S17" i="1"/>
  <c r="E17" i="1"/>
  <c r="U17" i="1" l="1"/>
  <c r="P17" i="1"/>
  <c r="Q17" i="1" s="1"/>
  <c r="R17" i="1" s="1"/>
  <c r="L17" i="1"/>
  <c r="M17" i="1" s="1"/>
  <c r="K17" i="1"/>
  <c r="H17" i="1"/>
  <c r="J17" i="1"/>
  <c r="F18" i="1"/>
  <c r="G18" i="1"/>
  <c r="S18" i="1"/>
  <c r="E18" i="1"/>
  <c r="K18" i="1"/>
  <c r="B18" i="1"/>
  <c r="J18" i="1" s="1"/>
  <c r="H18" i="1"/>
  <c r="D18" i="1"/>
  <c r="A19" i="1"/>
  <c r="L18" i="1" l="1"/>
  <c r="M18" i="1" s="1"/>
  <c r="I18" i="1"/>
  <c r="H19" i="1"/>
  <c r="D19" i="1"/>
  <c r="A20" i="1"/>
  <c r="G19" i="1"/>
  <c r="F19" i="1"/>
  <c r="E19" i="1"/>
  <c r="S19" i="1"/>
  <c r="J19" i="1"/>
  <c r="B19" i="1"/>
  <c r="L19" i="1" s="1"/>
  <c r="M19" i="1" s="1"/>
  <c r="U18" i="1"/>
  <c r="P18" i="1"/>
  <c r="Q18" i="1" s="1"/>
  <c r="K19" i="1" l="1"/>
  <c r="P19" i="1"/>
  <c r="Q19" i="1" s="1"/>
  <c r="R19" i="1" s="1"/>
  <c r="U19" i="1"/>
  <c r="I19" i="1"/>
  <c r="A21" i="1"/>
  <c r="G20" i="1"/>
  <c r="B20" i="1"/>
  <c r="J20" i="1" s="1"/>
  <c r="F20" i="1"/>
  <c r="E20" i="1"/>
  <c r="D20" i="1"/>
  <c r="S20" i="1"/>
  <c r="R18" i="1"/>
  <c r="H20" i="1" l="1"/>
  <c r="I20" i="1"/>
  <c r="K20" i="1"/>
  <c r="L20" i="1"/>
  <c r="M20" i="1" s="1"/>
  <c r="F21" i="1"/>
  <c r="S21" i="1"/>
  <c r="I21" i="1"/>
  <c r="E21" i="1"/>
  <c r="D21" i="1"/>
  <c r="G21" i="1"/>
  <c r="A22" i="1"/>
  <c r="B21" i="1"/>
  <c r="H21" i="1"/>
  <c r="U20" i="1"/>
  <c r="P20" i="1"/>
  <c r="Q20" i="1" s="1"/>
  <c r="U21" i="1" l="1"/>
  <c r="P21" i="1"/>
  <c r="Q21" i="1" s="1"/>
  <c r="R21" i="1" s="1"/>
  <c r="R20" i="1"/>
  <c r="K21" i="1"/>
  <c r="L21" i="1"/>
  <c r="M21" i="1" s="1"/>
  <c r="S22" i="1"/>
  <c r="E22" i="1"/>
  <c r="D22" i="1"/>
  <c r="A23" i="1"/>
  <c r="B22" i="1"/>
  <c r="L22" i="1" s="1"/>
  <c r="M22" i="1" s="1"/>
  <c r="F22" i="1"/>
  <c r="G22" i="1"/>
  <c r="J21" i="1"/>
  <c r="K22" i="1" l="1"/>
  <c r="U22" i="1"/>
  <c r="P22" i="1"/>
  <c r="Q22" i="1" s="1"/>
  <c r="R22" i="1" s="1"/>
  <c r="H22" i="1"/>
  <c r="J22" i="1"/>
  <c r="D23" i="1"/>
  <c r="A24" i="1"/>
  <c r="G23" i="1"/>
  <c r="B23" i="1"/>
  <c r="H23" i="1" s="1"/>
  <c r="E23" i="1"/>
  <c r="S23" i="1"/>
  <c r="F23" i="1"/>
  <c r="I22" i="1"/>
  <c r="U23" i="1" l="1"/>
  <c r="P23" i="1"/>
  <c r="Q23" i="1" s="1"/>
  <c r="R23" i="1" s="1"/>
  <c r="I23" i="1"/>
  <c r="K23" i="1"/>
  <c r="L23" i="1"/>
  <c r="M23" i="1" s="1"/>
  <c r="J23" i="1"/>
  <c r="A25" i="1"/>
  <c r="G24" i="1"/>
  <c r="B24" i="1"/>
  <c r="J24" i="1" s="1"/>
  <c r="F24" i="1"/>
  <c r="S24" i="1"/>
  <c r="I24" i="1"/>
  <c r="E24" i="1"/>
  <c r="H24" i="1"/>
  <c r="D24" i="1"/>
  <c r="L24" i="1"/>
  <c r="M24" i="1" s="1"/>
  <c r="K24" i="1" l="1"/>
  <c r="F25" i="1"/>
  <c r="S25" i="1"/>
  <c r="E25" i="1"/>
  <c r="D25" i="1"/>
  <c r="G25" i="1"/>
  <c r="A26" i="1"/>
  <c r="B25" i="1"/>
  <c r="J25" i="1" s="1"/>
  <c r="U24" i="1"/>
  <c r="P24" i="1"/>
  <c r="Q24" i="1" s="1"/>
  <c r="R24" i="1" s="1"/>
  <c r="S26" i="1" l="1"/>
  <c r="E26" i="1"/>
  <c r="A32" i="1"/>
  <c r="L26" i="1"/>
  <c r="M26" i="1" s="1"/>
  <c r="D26" i="1"/>
  <c r="K26" i="1"/>
  <c r="G26" i="1"/>
  <c r="B26" i="1"/>
  <c r="F26" i="1"/>
  <c r="J26" i="1"/>
  <c r="L25" i="1"/>
  <c r="M25" i="1" s="1"/>
  <c r="U25" i="1"/>
  <c r="P25" i="1"/>
  <c r="Q25" i="1" s="1"/>
  <c r="R25" i="1" s="1"/>
  <c r="H25" i="1"/>
  <c r="K25" i="1"/>
  <c r="I25" i="1"/>
  <c r="A33" i="1" l="1"/>
  <c r="G32" i="1"/>
  <c r="B32" i="1"/>
  <c r="K32" i="1" s="1"/>
  <c r="F32" i="1"/>
  <c r="S32" i="1"/>
  <c r="E32" i="1"/>
  <c r="D32" i="1"/>
  <c r="U26" i="1"/>
  <c r="P26" i="1"/>
  <c r="Q26" i="1" s="1"/>
  <c r="R26" i="1" s="1"/>
  <c r="H26" i="1"/>
  <c r="I26" i="1"/>
  <c r="I32" i="1" l="1"/>
  <c r="H32" i="1"/>
  <c r="L32" i="1"/>
  <c r="M32" i="1" s="1"/>
  <c r="U32" i="1"/>
  <c r="P32" i="1"/>
  <c r="Q32" i="1" s="1"/>
  <c r="R32" i="1" s="1"/>
  <c r="J32" i="1"/>
  <c r="A34" i="1"/>
  <c r="F33" i="1"/>
  <c r="E33" i="1"/>
  <c r="S33" i="1"/>
  <c r="D33" i="1"/>
  <c r="B33" i="1"/>
  <c r="I33" i="1" s="1"/>
  <c r="G33" i="1"/>
  <c r="F34" i="1" l="1"/>
  <c r="A35" i="1"/>
  <c r="H34" i="1"/>
  <c r="B34" i="1"/>
  <c r="S34" i="1"/>
  <c r="L34" i="1"/>
  <c r="M34" i="1" s="1"/>
  <c r="G34" i="1"/>
  <c r="K34" i="1"/>
  <c r="E34" i="1"/>
  <c r="I34" i="1"/>
  <c r="D34" i="1"/>
  <c r="J33" i="1"/>
  <c r="H33" i="1"/>
  <c r="P33" i="1"/>
  <c r="Q33" i="1" s="1"/>
  <c r="R33" i="1" s="1"/>
  <c r="U33" i="1"/>
  <c r="K33" i="1"/>
  <c r="L33" i="1"/>
  <c r="M33" i="1" s="1"/>
  <c r="S35" i="1" l="1"/>
  <c r="E35" i="1"/>
  <c r="L35" i="1"/>
  <c r="M35" i="1" s="1"/>
  <c r="G35" i="1"/>
  <c r="F35" i="1"/>
  <c r="J35" i="1"/>
  <c r="D35" i="1"/>
  <c r="B35" i="1"/>
  <c r="H35" i="1"/>
  <c r="A36" i="1"/>
  <c r="U34" i="1"/>
  <c r="P34" i="1"/>
  <c r="Q34" i="1" s="1"/>
  <c r="R34" i="1" s="1"/>
  <c r="J34" i="1"/>
  <c r="U35" i="1" l="1"/>
  <c r="P35" i="1"/>
  <c r="Q35" i="1" s="1"/>
  <c r="K35" i="1"/>
  <c r="I35" i="1"/>
  <c r="H36" i="1"/>
  <c r="D36" i="1"/>
  <c r="S36" i="1"/>
  <c r="F36" i="1"/>
  <c r="E36" i="1"/>
  <c r="A37" i="1"/>
  <c r="I36" i="1"/>
  <c r="B36" i="1"/>
  <c r="G36" i="1"/>
  <c r="P36" i="1" l="1"/>
  <c r="Q36" i="1" s="1"/>
  <c r="R36" i="1" s="1"/>
  <c r="U36" i="1"/>
  <c r="J36" i="1"/>
  <c r="A38" i="1"/>
  <c r="G37" i="1"/>
  <c r="B37" i="1"/>
  <c r="E37" i="1"/>
  <c r="D37" i="1"/>
  <c r="L37" i="1"/>
  <c r="M37" i="1" s="1"/>
  <c r="F37" i="1"/>
  <c r="S37" i="1"/>
  <c r="K36" i="1"/>
  <c r="L36" i="1"/>
  <c r="M36" i="1" s="1"/>
  <c r="P37" i="1" l="1"/>
  <c r="Q37" i="1" s="1"/>
  <c r="U37" i="1"/>
  <c r="I37" i="1"/>
  <c r="K37" i="1"/>
  <c r="H37" i="1"/>
  <c r="J37" i="1"/>
  <c r="A39" i="1"/>
  <c r="F38" i="1"/>
  <c r="I38" i="1"/>
  <c r="D38" i="1"/>
  <c r="H38" i="1"/>
  <c r="B38" i="1"/>
  <c r="L38" i="1" s="1"/>
  <c r="M38" i="1" s="1"/>
  <c r="S38" i="1"/>
  <c r="G38" i="1"/>
  <c r="K38" i="1"/>
  <c r="E38" i="1"/>
  <c r="J38" i="1" l="1"/>
  <c r="F39" i="1"/>
  <c r="S39" i="1"/>
  <c r="E39" i="1"/>
  <c r="D39" i="1"/>
  <c r="A40" i="1"/>
  <c r="B39" i="1"/>
  <c r="H39" i="1"/>
  <c r="G39" i="1"/>
  <c r="U38" i="1"/>
  <c r="P38" i="1"/>
  <c r="Q38" i="1" s="1"/>
  <c r="R38" i="1" s="1"/>
  <c r="R37" i="1"/>
  <c r="U39" i="1" l="1"/>
  <c r="P39" i="1"/>
  <c r="Q39" i="1" s="1"/>
  <c r="L39" i="1"/>
  <c r="M39" i="1" s="1"/>
  <c r="K39" i="1"/>
  <c r="J39" i="1"/>
  <c r="E40" i="1"/>
  <c r="S40" i="1"/>
  <c r="I40" i="1"/>
  <c r="D40" i="1"/>
  <c r="B40" i="1"/>
  <c r="J40" i="1" s="1"/>
  <c r="A41" i="1"/>
  <c r="G40" i="1"/>
  <c r="F40" i="1"/>
  <c r="I39" i="1"/>
  <c r="L40" i="1" l="1"/>
  <c r="M40" i="1" s="1"/>
  <c r="K40" i="1"/>
  <c r="E41" i="1"/>
  <c r="S41" i="1"/>
  <c r="D41" i="1"/>
  <c r="L41" i="1"/>
  <c r="M41" i="1" s="1"/>
  <c r="B41" i="1"/>
  <c r="I41" i="1" s="1"/>
  <c r="A42" i="1"/>
  <c r="G41" i="1"/>
  <c r="F41" i="1"/>
  <c r="U40" i="1"/>
  <c r="P40" i="1"/>
  <c r="Q40" i="1" s="1"/>
  <c r="K41" i="1" l="1"/>
  <c r="J41" i="1"/>
  <c r="R40" i="1"/>
  <c r="E42" i="1"/>
  <c r="S42" i="1"/>
  <c r="D42" i="1"/>
  <c r="B42" i="1"/>
  <c r="A43" i="1"/>
  <c r="K42" i="1"/>
  <c r="G42" i="1"/>
  <c r="F42" i="1"/>
  <c r="U41" i="1"/>
  <c r="P41" i="1"/>
  <c r="Q41" i="1" s="1"/>
  <c r="R41" i="1" s="1"/>
  <c r="U42" i="1" l="1"/>
  <c r="P42" i="1"/>
  <c r="Q42" i="1" s="1"/>
  <c r="R42" i="1" s="1"/>
  <c r="L42" i="1"/>
  <c r="M42" i="1" s="1"/>
  <c r="J42" i="1"/>
  <c r="E43" i="1"/>
  <c r="S43" i="1"/>
  <c r="D43" i="1"/>
  <c r="B43" i="1"/>
  <c r="I43" i="1" s="1"/>
  <c r="A44" i="1"/>
  <c r="G43" i="1"/>
  <c r="F43" i="1"/>
  <c r="I42" i="1"/>
  <c r="L43" i="1" l="1"/>
  <c r="M43" i="1" s="1"/>
  <c r="E44" i="1"/>
  <c r="S44" i="1"/>
  <c r="D44" i="1"/>
  <c r="B44" i="1"/>
  <c r="A45" i="1"/>
  <c r="G44" i="1"/>
  <c r="F44" i="1"/>
  <c r="U43" i="1"/>
  <c r="P43" i="1"/>
  <c r="Q43" i="1" s="1"/>
  <c r="R43" i="1" s="1"/>
  <c r="K43" i="1"/>
  <c r="J43" i="1"/>
  <c r="U44" i="1" l="1"/>
  <c r="P44" i="1"/>
  <c r="Q44" i="1" s="1"/>
  <c r="R44" i="1" s="1"/>
  <c r="L44" i="1"/>
  <c r="M44" i="1" s="1"/>
  <c r="K44" i="1"/>
  <c r="J44" i="1"/>
  <c r="J45" i="1"/>
  <c r="E45" i="1"/>
  <c r="S45" i="1"/>
  <c r="D45" i="1"/>
  <c r="B45" i="1"/>
  <c r="A46" i="1"/>
  <c r="K45" i="1"/>
  <c r="G45" i="1"/>
  <c r="F45" i="1"/>
  <c r="I44" i="1"/>
  <c r="U45" i="1" l="1"/>
  <c r="P45" i="1"/>
  <c r="Q45" i="1" s="1"/>
  <c r="R45" i="1" s="1"/>
  <c r="L45" i="1"/>
  <c r="M45" i="1" s="1"/>
  <c r="E46" i="1"/>
  <c r="S46" i="1"/>
  <c r="D46" i="1"/>
  <c r="B46" i="1"/>
  <c r="A47" i="1"/>
  <c r="G46" i="1"/>
  <c r="F46" i="1"/>
  <c r="I45" i="1"/>
  <c r="U46" i="1" l="1"/>
  <c r="P46" i="1"/>
  <c r="Q46" i="1" s="1"/>
  <c r="R46" i="1" s="1"/>
  <c r="K46" i="1"/>
  <c r="J46" i="1"/>
  <c r="E47" i="1"/>
  <c r="S47" i="1"/>
  <c r="D47" i="1"/>
  <c r="L47" i="1"/>
  <c r="M47" i="1" s="1"/>
  <c r="B47" i="1"/>
  <c r="I47" i="1" s="1"/>
  <c r="A48" i="1"/>
  <c r="G47" i="1"/>
  <c r="F47" i="1"/>
  <c r="I46" i="1"/>
  <c r="L46" i="1"/>
  <c r="M46" i="1" s="1"/>
  <c r="E48" i="1" l="1"/>
  <c r="S48" i="1"/>
  <c r="D48" i="1"/>
  <c r="B48" i="1"/>
  <c r="I48" i="1" s="1"/>
  <c r="A49" i="1"/>
  <c r="G48" i="1"/>
  <c r="F48" i="1"/>
  <c r="U47" i="1"/>
  <c r="P47" i="1"/>
  <c r="Q47" i="1" s="1"/>
  <c r="R47" i="1" s="1"/>
  <c r="K47" i="1"/>
  <c r="J47" i="1"/>
  <c r="E49" i="1" l="1"/>
  <c r="D49" i="1"/>
  <c r="B49" i="1"/>
  <c r="U49" i="1" s="1"/>
  <c r="G49" i="1"/>
  <c r="A50" i="1"/>
  <c r="F49" i="1"/>
  <c r="U48" i="1"/>
  <c r="P48" i="1"/>
  <c r="Q48" i="1" s="1"/>
  <c r="L48" i="1"/>
  <c r="M48" i="1" s="1"/>
  <c r="K48" i="1"/>
  <c r="J48" i="1"/>
  <c r="R48" i="1" l="1"/>
  <c r="R16" i="1"/>
  <c r="A58" i="1"/>
  <c r="R35" i="1"/>
  <c r="R39" i="1"/>
  <c r="K49" i="1"/>
  <c r="I49" i="1"/>
  <c r="E50" i="1"/>
  <c r="D50" i="1"/>
  <c r="G50" i="1"/>
  <c r="A51" i="1"/>
  <c r="F50" i="1"/>
  <c r="L50" i="1"/>
  <c r="M50" i="1" s="1"/>
  <c r="B50" i="1"/>
  <c r="U50" i="1" s="1"/>
  <c r="K50" i="1"/>
  <c r="L49" i="1"/>
  <c r="M49" i="1" s="1"/>
  <c r="J49" i="1"/>
  <c r="J50" i="1" l="1"/>
  <c r="A59" i="1"/>
  <c r="A57" i="1"/>
  <c r="C58" i="1"/>
  <c r="B58" i="1"/>
  <c r="I50" i="1"/>
  <c r="E51" i="1"/>
  <c r="I51" i="1"/>
  <c r="D51" i="1"/>
  <c r="B51" i="1"/>
  <c r="U51" i="1" s="1"/>
  <c r="K51" i="1"/>
  <c r="G51" i="1"/>
  <c r="F51" i="1"/>
  <c r="A52" i="1"/>
  <c r="E52" i="1" l="1"/>
  <c r="D52" i="1"/>
  <c r="G52" i="1"/>
  <c r="F52" i="1"/>
  <c r="B52" i="1"/>
  <c r="U52" i="1" s="1"/>
  <c r="L51" i="1"/>
  <c r="M51" i="1" s="1"/>
  <c r="J51" i="1"/>
  <c r="B59" i="1"/>
  <c r="A60" i="1"/>
  <c r="C59" i="1"/>
  <c r="F53" i="1" l="1"/>
  <c r="I53" i="1"/>
  <c r="L52" i="1"/>
  <c r="M52" i="1" s="1"/>
  <c r="A55" i="1" s="1"/>
  <c r="I52" i="1"/>
  <c r="A61" i="1"/>
  <c r="C60" i="1"/>
  <c r="B60" i="1"/>
  <c r="K52" i="1"/>
  <c r="J52" i="1"/>
  <c r="A62" i="1" l="1"/>
  <c r="C61" i="1"/>
  <c r="B61" i="1"/>
  <c r="H53" i="1"/>
  <c r="E53" i="1"/>
  <c r="D53" i="1"/>
  <c r="B62" i="1" l="1"/>
  <c r="A63" i="1"/>
  <c r="C62" i="1"/>
  <c r="C63" i="1" l="1"/>
  <c r="B63" i="1"/>
  <c r="A64" i="1"/>
  <c r="A65" i="1" l="1"/>
  <c r="C64" i="1"/>
  <c r="B64" i="1"/>
  <c r="A66" i="1" l="1"/>
  <c r="C65" i="1"/>
  <c r="B65" i="1"/>
  <c r="B66" i="1" l="1"/>
  <c r="A67" i="1"/>
  <c r="C66" i="1"/>
  <c r="C67" i="1" l="1"/>
  <c r="B67" i="1"/>
  <c r="A68" i="1"/>
  <c r="C68" i="1" l="1"/>
  <c r="B68" i="1"/>
</calcChain>
</file>

<file path=xl/sharedStrings.xml><?xml version="1.0" encoding="utf-8"?>
<sst xmlns="http://schemas.openxmlformats.org/spreadsheetml/2006/main" count="37" uniqueCount="34">
  <si>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</si>
  <si>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</si>
  <si>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</si>
  <si>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</si>
  <si>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</si>
  <si>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</si>
  <si>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１ Ｇｒ.予選ヒート結果表</t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</si>
  <si>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</si>
  <si>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</si>
  <si>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</si>
  <si>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</si>
  <si>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</si>
  <si>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</si>
  <si>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</si>
  <si>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</si>
  <si>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</si>
  <si>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</si>
  <si>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</si>
  <si>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</si>
  <si>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</si>
  <si>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</si>
  <si>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</si>
  <si>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</si>
  <si>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</si>
  <si>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</si>
  <si>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</si>
  <si>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</si>
  <si>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</si>
  <si>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</si>
  <si>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</si>
  <si>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</si>
  <si>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>以下：ｾｶﾝﾄﾞﾁｬﾝｽﾋｰﾄ出場</t>
    <rPh sb="0" eb="2">
      <t>イカ</t>
    </rPh>
    <rPh sb="15" eb="17">
      <t>シュツジョウ</t>
    </rPh>
    <phoneticPr fontId="2"/>
  </si>
  <si>
    <t xml:space="preserve">Fastest Lap </t>
    <phoneticPr fontId="2"/>
  </si>
  <si>
    <t>km/h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</si>
</sst>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9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7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sz val="9"/>
      <color rgb="FF0000FF"/>
      <name val="Microsoft Sans Serif"/>
      <family val="2"/>
    </font>
    <font>
      <b/>
      <sz val="10"/>
      <color indexed="8"/>
      <name val="ＭＳ Ｐゴシック"/>
      <family val="3"/>
      <charset val="128"/>
    </font>
    <font>
      <b/>
      <sz val="9.75"/>
      <color rgb="FF0000FF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right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right" shrinkToFit="1"/>
    </xf>
    <xf numFmtId="178" fontId="16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0" fontId="22" fillId="0" borderId="0" xfId="0" applyFont="1" applyFill="1" applyAlignment="1" applyProtection="1">
      <alignment horizontal="left"/>
    </xf>
    <xf numFmtId="0" fontId="23" fillId="0" borderId="0" xfId="0" applyFont="1" applyFill="1" applyAlignment="1" applyProtection="1">
      <alignment horizontal="right" vertical="top"/>
    </xf>
    <xf numFmtId="0" fontId="24" fillId="0" borderId="0" xfId="0" applyFont="1" applyFill="1" applyAlignment="1" applyProtection="1">
      <alignment horizontal="centerContinuous" shrinkToFit="1"/>
    </xf>
    <xf numFmtId="0" fontId="16" fillId="0" borderId="0" xfId="0" applyFont="1" applyFill="1" applyAlignment="1" applyProtection="1">
      <alignment horizontal="centerContinuous" shrinkToFit="1"/>
    </xf>
    <xf numFmtId="0" fontId="25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 shrinkToFit="1"/>
    </xf>
    <xf numFmtId="0" fontId="27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7" fillId="0" borderId="0" xfId="0" applyNumberFormat="1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 shrinkToFit="1"/>
    </xf>
    <xf numFmtId="0" fontId="28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6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400051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7</xdr:col>
      <xdr:colOff>351622</xdr:colOff>
      <xdr:row>77</xdr:row>
      <xdr:rowOff>161924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782425"/>
          <a:ext cx="3847297" cy="457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SUPER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BGr-レース結果表（印刷） (2)"/>
      <sheetName val="予選ヒート2nd-レース結果表・グリッド用（作業用）"/>
      <sheetName val="予選ヒート2nd-レース結果表・グリッド用（作業用） (2)"/>
      <sheetName val="予選ヒート2nd-レース結果表・グリッド用（整列）"/>
      <sheetName val="2ndヒート - グリッド表（印刷）"/>
      <sheetName val="2ndヒート - グリッド表（印刷） (2)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暫定結果表（印刷） (3)"/>
      <sheetName val="決勝ヒート - レース暫定結果表（印刷） (2)"/>
      <sheetName val="決勝ヒート - レース正式結果表（印刷）"/>
      <sheetName val="決勝ヒート - レース正式結果表（印刷） (2)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SUPER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</row>
      </sheetData>
      <sheetData sheetId="3"/>
      <sheetData sheetId="4">
        <row r="11">
          <cell r="B11" t="str">
            <v>No.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</row>
        <row r="2">
          <cell r="A2">
            <v>1</v>
          </cell>
          <cell r="B2">
            <v>51</v>
          </cell>
          <cell r="C2" t="str">
            <v>佐々木 克行</v>
          </cell>
          <cell r="D2" t="str">
            <v>SUPER SS</v>
          </cell>
          <cell r="E2">
            <v>10</v>
          </cell>
          <cell r="F2">
            <v>6.5687037037037025E-3</v>
          </cell>
          <cell r="I2">
            <v>0</v>
          </cell>
          <cell r="J2" t="str">
            <v>ｶﾞﾂｶﾞﾂGUTS! ﾋｽﾄﾘｰ</v>
          </cell>
          <cell r="K2" t="str">
            <v>carp/YAMAHA</v>
          </cell>
          <cell r="L2" t="str">
            <v>BS</v>
          </cell>
          <cell r="M2">
            <v>51</v>
          </cell>
          <cell r="N2">
            <v>56.475000000000001</v>
          </cell>
          <cell r="O2">
            <v>80.573999999999998</v>
          </cell>
          <cell r="P2">
            <v>8</v>
          </cell>
          <cell r="Q2">
            <v>56.65</v>
          </cell>
          <cell r="R2">
            <v>28.939</v>
          </cell>
          <cell r="S2">
            <v>28.222999999999999</v>
          </cell>
          <cell r="T2" t="str">
            <v>D1a2c1d58</v>
          </cell>
        </row>
        <row r="3">
          <cell r="A3">
            <v>2</v>
          </cell>
          <cell r="B3">
            <v>1</v>
          </cell>
          <cell r="C3" t="str">
            <v>野嵜 弘樹</v>
          </cell>
          <cell r="D3" t="str">
            <v>SUPER SS</v>
          </cell>
          <cell r="E3">
            <v>10</v>
          </cell>
          <cell r="F3">
            <v>6.5700694444444444E-3</v>
          </cell>
          <cell r="G3">
            <v>0.11799999999999999</v>
          </cell>
          <cell r="H3">
            <v>0.11799999999999999</v>
          </cell>
          <cell r="I3">
            <v>0</v>
          </cell>
          <cell r="J3" t="str">
            <v>ﾓｱｺﾗｰｼﾞｭ TQS</v>
          </cell>
          <cell r="K3" t="str">
            <v>crocpromotion/YAMAHA</v>
          </cell>
          <cell r="L3" t="str">
            <v>BS</v>
          </cell>
          <cell r="M3">
            <v>29</v>
          </cell>
          <cell r="N3">
            <v>56.305</v>
          </cell>
          <cell r="O3">
            <v>80.816999999999993</v>
          </cell>
          <cell r="P3">
            <v>4</v>
          </cell>
          <cell r="Q3">
            <v>56.319000000000003</v>
          </cell>
          <cell r="R3">
            <v>28.734000000000002</v>
          </cell>
          <cell r="S3">
            <v>28.420999999999999</v>
          </cell>
          <cell r="T3" t="str">
            <v>Ded051a1c</v>
          </cell>
        </row>
        <row r="4">
          <cell r="A4">
            <v>3</v>
          </cell>
          <cell r="B4">
            <v>96</v>
          </cell>
          <cell r="C4" t="str">
            <v>大野 弘志</v>
          </cell>
          <cell r="D4" t="str">
            <v>SUPER SS</v>
          </cell>
          <cell r="E4">
            <v>10</v>
          </cell>
          <cell r="F4">
            <v>6.5804050925925934E-3</v>
          </cell>
          <cell r="G4">
            <v>1.0109999999999999</v>
          </cell>
          <cell r="H4">
            <v>0.89300000000000002</v>
          </cell>
          <cell r="I4">
            <v>0</v>
          </cell>
          <cell r="J4" t="str">
            <v>SLT.RT/Team BONJIN</v>
          </cell>
          <cell r="K4" t="str">
            <v>EXPRIT/YAMAHA</v>
          </cell>
          <cell r="L4" t="str">
            <v>BS</v>
          </cell>
          <cell r="M4">
            <v>7857543</v>
          </cell>
          <cell r="N4">
            <v>56.302999999999997</v>
          </cell>
          <cell r="O4">
            <v>80.819999999999993</v>
          </cell>
          <cell r="P4">
            <v>4</v>
          </cell>
          <cell r="Q4">
            <v>56.396999999999998</v>
          </cell>
          <cell r="R4">
            <v>28.893999999999998</v>
          </cell>
          <cell r="S4">
            <v>28.111000000000001</v>
          </cell>
          <cell r="T4" t="str">
            <v>D12df964c</v>
          </cell>
        </row>
        <row r="5">
          <cell r="A5">
            <v>4</v>
          </cell>
          <cell r="B5">
            <v>43</v>
          </cell>
          <cell r="C5" t="str">
            <v>大見 幸正</v>
          </cell>
          <cell r="D5" t="str">
            <v>SUPER SS</v>
          </cell>
          <cell r="E5">
            <v>10</v>
          </cell>
          <cell r="F5">
            <v>6.6412268518518522E-3</v>
          </cell>
          <cell r="G5">
            <v>6.266</v>
          </cell>
          <cell r="H5">
            <v>5.2549999999999999</v>
          </cell>
          <cell r="I5">
            <v>0</v>
          </cell>
          <cell r="J5" t="str">
            <v>T WEST RS</v>
          </cell>
          <cell r="K5" t="str">
            <v>TONY/YAMAHA</v>
          </cell>
          <cell r="L5" t="str">
            <v>BS</v>
          </cell>
          <cell r="M5">
            <v>9252860</v>
          </cell>
          <cell r="N5">
            <v>56.357999999999997</v>
          </cell>
          <cell r="O5">
            <v>80.741</v>
          </cell>
          <cell r="P5">
            <v>4</v>
          </cell>
          <cell r="Q5">
            <v>56.366999999999997</v>
          </cell>
          <cell r="R5">
            <v>28.806999999999999</v>
          </cell>
          <cell r="S5">
            <v>28.265000000000001</v>
          </cell>
          <cell r="T5" t="str">
            <v>D3d1c8520</v>
          </cell>
          <cell r="U5" t="str">
            <v>鈴鹿選手権ｼﾘｰｽﾞ特別規則 競技車両規則第60条～2)(ﾌﾛﾝﾄﾌｪｱﾘﾝｸﾞ)違反により、5秒加算とした。</v>
          </cell>
        </row>
        <row r="6">
          <cell r="A6">
            <v>5</v>
          </cell>
          <cell r="B6">
            <v>3</v>
          </cell>
          <cell r="C6" t="str">
            <v>奥野 安眞</v>
          </cell>
          <cell r="D6" t="str">
            <v>SUPER SS</v>
          </cell>
          <cell r="E6">
            <v>10</v>
          </cell>
          <cell r="F6">
            <v>6.6414120370370368E-3</v>
          </cell>
          <cell r="G6">
            <v>6.282</v>
          </cell>
          <cell r="H6">
            <v>1.6E-2</v>
          </cell>
          <cell r="I6">
            <v>0</v>
          </cell>
          <cell r="J6" t="str">
            <v>F's CLUB</v>
          </cell>
          <cell r="K6" t="str">
            <v>MACH1/YAMAHA</v>
          </cell>
          <cell r="L6" t="str">
            <v>BS</v>
          </cell>
          <cell r="M6">
            <v>30</v>
          </cell>
          <cell r="N6">
            <v>56.585999999999999</v>
          </cell>
          <cell r="O6">
            <v>80.415999999999997</v>
          </cell>
          <cell r="P6">
            <v>9</v>
          </cell>
          <cell r="Q6">
            <v>56.759</v>
          </cell>
          <cell r="R6">
            <v>28.608000000000001</v>
          </cell>
          <cell r="S6">
            <v>28.151</v>
          </cell>
          <cell r="T6" t="str">
            <v>D8de611a6</v>
          </cell>
        </row>
        <row r="7">
          <cell r="A7">
            <v>6</v>
          </cell>
          <cell r="B7">
            <v>15</v>
          </cell>
          <cell r="C7" t="str">
            <v>田中 哲</v>
          </cell>
          <cell r="D7" t="str">
            <v>SUPER SS</v>
          </cell>
          <cell r="E7">
            <v>10</v>
          </cell>
          <cell r="F7">
            <v>6.6439004629629634E-3</v>
          </cell>
          <cell r="G7">
            <v>6.4969999999999999</v>
          </cell>
          <cell r="H7">
            <v>0.215</v>
          </cell>
          <cell r="I7">
            <v>0</v>
          </cell>
          <cell r="J7" t="str">
            <v>Astech</v>
          </cell>
          <cell r="K7" t="str">
            <v>birelART/YAMAHA</v>
          </cell>
          <cell r="L7" t="str">
            <v>BS</v>
          </cell>
          <cell r="M7">
            <v>36</v>
          </cell>
          <cell r="N7">
            <v>56.716000000000001</v>
          </cell>
          <cell r="O7">
            <v>80.230999999999995</v>
          </cell>
          <cell r="P7">
            <v>10</v>
          </cell>
          <cell r="Q7">
            <v>56.828000000000003</v>
          </cell>
          <cell r="R7">
            <v>28.494</v>
          </cell>
          <cell r="S7">
            <v>28.222000000000001</v>
          </cell>
          <cell r="T7" t="str">
            <v>Dd487636f</v>
          </cell>
        </row>
        <row r="8">
          <cell r="A8">
            <v>7</v>
          </cell>
          <cell r="B8">
            <v>31</v>
          </cell>
          <cell r="C8" t="str">
            <v>長内 正人</v>
          </cell>
          <cell r="D8" t="str">
            <v>SUPER SS</v>
          </cell>
          <cell r="E8">
            <v>10</v>
          </cell>
          <cell r="F8">
            <v>6.6521643518518518E-3</v>
          </cell>
          <cell r="G8">
            <v>7.2110000000000003</v>
          </cell>
          <cell r="H8">
            <v>0.71399999999999997</v>
          </cell>
          <cell r="I8">
            <v>0</v>
          </cell>
          <cell r="J8" t="str">
            <v>wellstoneKC with 茂原TC</v>
          </cell>
          <cell r="K8" t="str">
            <v>ビレル/YAMAHA</v>
          </cell>
          <cell r="L8" t="str">
            <v>BS</v>
          </cell>
          <cell r="M8">
            <v>46</v>
          </cell>
          <cell r="N8">
            <v>56.915999999999997</v>
          </cell>
          <cell r="O8">
            <v>79.948999999999998</v>
          </cell>
          <cell r="P8">
            <v>2</v>
          </cell>
          <cell r="Q8">
            <v>56.996000000000002</v>
          </cell>
          <cell r="R8">
            <v>28.643000000000001</v>
          </cell>
          <cell r="S8">
            <v>28.395</v>
          </cell>
          <cell r="T8" t="str">
            <v>D9ae7239f</v>
          </cell>
        </row>
        <row r="9">
          <cell r="A9">
            <v>8</v>
          </cell>
          <cell r="B9">
            <v>12</v>
          </cell>
          <cell r="C9" t="str">
            <v>辻井 啓貴</v>
          </cell>
          <cell r="D9" t="str">
            <v>SUPER SS</v>
          </cell>
          <cell r="E9">
            <v>10</v>
          </cell>
          <cell r="F9">
            <v>6.654189814814815E-3</v>
          </cell>
          <cell r="G9">
            <v>7.3860000000000001</v>
          </cell>
          <cell r="H9">
            <v>0.17499999999999999</v>
          </cell>
          <cell r="I9">
            <v>0</v>
          </cell>
          <cell r="J9" t="str">
            <v>EHRE motorsport</v>
          </cell>
          <cell r="K9" t="str">
            <v>KOSMIC/YAMAHA</v>
          </cell>
          <cell r="L9" t="str">
            <v>BS</v>
          </cell>
          <cell r="M9">
            <v>34</v>
          </cell>
          <cell r="N9">
            <v>56.618000000000002</v>
          </cell>
          <cell r="O9">
            <v>80.37</v>
          </cell>
          <cell r="P9">
            <v>3</v>
          </cell>
          <cell r="Q9">
            <v>57.006999999999998</v>
          </cell>
          <cell r="R9">
            <v>28.62</v>
          </cell>
          <cell r="S9">
            <v>28.474</v>
          </cell>
          <cell r="T9" t="str">
            <v>Dcdc3c490</v>
          </cell>
        </row>
        <row r="10">
          <cell r="A10">
            <v>9</v>
          </cell>
          <cell r="B10">
            <v>9</v>
          </cell>
          <cell r="C10" t="str">
            <v>澤口 宙征</v>
          </cell>
          <cell r="D10" t="str">
            <v>SUPER SS</v>
          </cell>
          <cell r="E10">
            <v>10</v>
          </cell>
          <cell r="F10">
            <v>6.6584490740740736E-3</v>
          </cell>
          <cell r="G10">
            <v>7.7539999999999996</v>
          </cell>
          <cell r="H10">
            <v>0.36799999999999999</v>
          </cell>
          <cell r="I10">
            <v>0</v>
          </cell>
          <cell r="J10" t="str">
            <v>ﾊﾗﾀﾞｶｰﾄｸﾗﾌﾞ</v>
          </cell>
          <cell r="K10" t="str">
            <v>REDSPEED/YAMAHA</v>
          </cell>
          <cell r="L10" t="str">
            <v>BS</v>
          </cell>
          <cell r="M10">
            <v>33</v>
          </cell>
          <cell r="N10">
            <v>56.936</v>
          </cell>
          <cell r="O10">
            <v>79.921000000000006</v>
          </cell>
          <cell r="P10">
            <v>5</v>
          </cell>
          <cell r="Q10">
            <v>56.962000000000003</v>
          </cell>
          <cell r="R10">
            <v>28.824999999999999</v>
          </cell>
          <cell r="S10">
            <v>28.382999999999999</v>
          </cell>
          <cell r="T10" t="str">
            <v>D7ea81f30</v>
          </cell>
        </row>
        <row r="11">
          <cell r="A11">
            <v>10</v>
          </cell>
          <cell r="B11">
            <v>97</v>
          </cell>
          <cell r="C11" t="str">
            <v>喜多 佑気</v>
          </cell>
          <cell r="D11" t="str">
            <v>SUPER SS</v>
          </cell>
          <cell r="E11">
            <v>10</v>
          </cell>
          <cell r="F11">
            <v>6.6604745370370368E-3</v>
          </cell>
          <cell r="G11">
            <v>7.9290000000000003</v>
          </cell>
          <cell r="H11">
            <v>0.17499999999999999</v>
          </cell>
          <cell r="I11">
            <v>0</v>
          </cell>
          <cell r="J11" t="str">
            <v>ｻｰﾃｨｰｽﾞﾚｰｼﾝｸﾞ</v>
          </cell>
          <cell r="K11" t="str">
            <v>mach1/YAMAHA</v>
          </cell>
          <cell r="L11" t="str">
            <v>BS</v>
          </cell>
          <cell r="M11">
            <v>60</v>
          </cell>
          <cell r="N11">
            <v>56.838000000000001</v>
          </cell>
          <cell r="O11">
            <v>80.058999999999997</v>
          </cell>
          <cell r="P11">
            <v>5</v>
          </cell>
          <cell r="Q11">
            <v>56.954999999999998</v>
          </cell>
          <cell r="R11">
            <v>29.012</v>
          </cell>
          <cell r="S11">
            <v>28.225000000000001</v>
          </cell>
          <cell r="T11" t="str">
            <v>Daabe47c2</v>
          </cell>
        </row>
        <row r="12">
          <cell r="A12">
            <v>11</v>
          </cell>
          <cell r="B12">
            <v>53</v>
          </cell>
          <cell r="C12" t="str">
            <v>宮崎 知巳</v>
          </cell>
          <cell r="D12" t="str">
            <v>SUPER SS</v>
          </cell>
          <cell r="E12">
            <v>10</v>
          </cell>
          <cell r="F12">
            <v>6.6650462962962965E-3</v>
          </cell>
          <cell r="G12">
            <v>8.3239999999999998</v>
          </cell>
          <cell r="H12">
            <v>0.39500000000000002</v>
          </cell>
          <cell r="I12">
            <v>0</v>
          </cell>
          <cell r="J12" t="str">
            <v>JACKAL HKC</v>
          </cell>
          <cell r="K12" t="str">
            <v>トニーカート/YAMAHA</v>
          </cell>
          <cell r="L12" t="str">
            <v>BS</v>
          </cell>
          <cell r="M12">
            <v>52</v>
          </cell>
          <cell r="N12">
            <v>56.926000000000002</v>
          </cell>
          <cell r="O12">
            <v>79.935000000000002</v>
          </cell>
          <cell r="P12">
            <v>4</v>
          </cell>
          <cell r="Q12">
            <v>56.951999999999998</v>
          </cell>
          <cell r="R12">
            <v>28.873999999999999</v>
          </cell>
          <cell r="S12">
            <v>28.405999999999999</v>
          </cell>
          <cell r="T12" t="str">
            <v>D7acf850d</v>
          </cell>
        </row>
        <row r="13">
          <cell r="A13">
            <v>12</v>
          </cell>
          <cell r="B13">
            <v>25</v>
          </cell>
          <cell r="C13" t="str">
            <v>髙橋 昌也</v>
          </cell>
          <cell r="D13" t="str">
            <v>SUPER SS</v>
          </cell>
          <cell r="E13">
            <v>10</v>
          </cell>
          <cell r="F13">
            <v>6.6760532407407411E-3</v>
          </cell>
          <cell r="G13">
            <v>9.2750000000000004</v>
          </cell>
          <cell r="H13">
            <v>0.95099999999999996</v>
          </cell>
          <cell r="I13">
            <v>0</v>
          </cell>
          <cell r="J13" t="str">
            <v>RSnakatsuchi</v>
          </cell>
          <cell r="K13" t="str">
            <v>トニーカート/YAMAHA</v>
          </cell>
          <cell r="L13" t="str">
            <v>BS</v>
          </cell>
          <cell r="M13">
            <v>42</v>
          </cell>
          <cell r="N13">
            <v>57.137</v>
          </cell>
          <cell r="O13">
            <v>79.64</v>
          </cell>
          <cell r="P13">
            <v>9</v>
          </cell>
          <cell r="Q13">
            <v>57.171999999999997</v>
          </cell>
          <cell r="R13">
            <v>28.952999999999999</v>
          </cell>
          <cell r="S13">
            <v>28.501999999999999</v>
          </cell>
          <cell r="T13" t="str">
            <v>D1cf2c628</v>
          </cell>
        </row>
        <row r="14">
          <cell r="A14">
            <v>13</v>
          </cell>
          <cell r="B14">
            <v>69</v>
          </cell>
          <cell r="C14" t="str">
            <v>野口 善久</v>
          </cell>
          <cell r="D14" t="str">
            <v>SUPER SS</v>
          </cell>
          <cell r="E14">
            <v>10</v>
          </cell>
          <cell r="F14">
            <v>6.7045717592592591E-3</v>
          </cell>
          <cell r="G14">
            <v>11.739000000000001</v>
          </cell>
          <cell r="H14">
            <v>2.464</v>
          </cell>
          <cell r="I14">
            <v>0</v>
          </cell>
          <cell r="J14" t="str">
            <v>TIA友の会 powered by Sfida</v>
          </cell>
          <cell r="K14" t="str">
            <v>TIA/YAMAHA</v>
          </cell>
          <cell r="L14" t="str">
            <v>BS</v>
          </cell>
          <cell r="M14">
            <v>16343018</v>
          </cell>
          <cell r="N14">
            <v>57.241</v>
          </cell>
          <cell r="O14">
            <v>79.495000000000005</v>
          </cell>
          <cell r="P14">
            <v>9</v>
          </cell>
          <cell r="Q14">
            <v>57.264000000000003</v>
          </cell>
          <cell r="R14">
            <v>28.852</v>
          </cell>
          <cell r="S14">
            <v>28.567</v>
          </cell>
          <cell r="T14" t="str">
            <v>D41f4e814</v>
          </cell>
        </row>
        <row r="15">
          <cell r="A15">
            <v>14</v>
          </cell>
          <cell r="B15">
            <v>41</v>
          </cell>
          <cell r="C15" t="str">
            <v>西口 裕昭</v>
          </cell>
          <cell r="D15" t="str">
            <v>SUPER SS</v>
          </cell>
          <cell r="E15">
            <v>10</v>
          </cell>
          <cell r="F15">
            <v>6.7072222222222221E-3</v>
          </cell>
          <cell r="G15">
            <v>11.968</v>
          </cell>
          <cell r="H15">
            <v>0.22900000000000001</v>
          </cell>
          <cell r="I15">
            <v>0</v>
          </cell>
          <cell r="J15" t="str">
            <v>Msistem</v>
          </cell>
          <cell r="K15" t="str">
            <v>トニーカート/YAMAHA</v>
          </cell>
          <cell r="L15" t="str">
            <v>BS</v>
          </cell>
          <cell r="M15">
            <v>50</v>
          </cell>
          <cell r="N15">
            <v>57.055</v>
          </cell>
          <cell r="O15">
            <v>79.754999999999995</v>
          </cell>
          <cell r="P15">
            <v>7</v>
          </cell>
          <cell r="Q15">
            <v>57.222000000000001</v>
          </cell>
          <cell r="R15">
            <v>28.814</v>
          </cell>
          <cell r="S15">
            <v>28.600999999999999</v>
          </cell>
          <cell r="T15" t="str">
            <v>D5dffe68a</v>
          </cell>
        </row>
        <row r="16">
          <cell r="A16">
            <v>15</v>
          </cell>
          <cell r="B16">
            <v>29</v>
          </cell>
          <cell r="C16" t="str">
            <v>平田 研二</v>
          </cell>
          <cell r="D16" t="str">
            <v>SUPER SS</v>
          </cell>
          <cell r="E16">
            <v>10</v>
          </cell>
          <cell r="F16">
            <v>6.712175925925927E-3</v>
          </cell>
          <cell r="G16">
            <v>12.396000000000001</v>
          </cell>
          <cell r="H16">
            <v>0.42799999999999999</v>
          </cell>
          <cell r="I16">
            <v>0</v>
          </cell>
          <cell r="J16" t="str">
            <v>RS nakatsuchi</v>
          </cell>
          <cell r="K16" t="str">
            <v>CRG/YAMAHA</v>
          </cell>
          <cell r="L16" t="str">
            <v>BS</v>
          </cell>
          <cell r="M16">
            <v>45</v>
          </cell>
          <cell r="N16">
            <v>56.972999999999999</v>
          </cell>
          <cell r="O16">
            <v>79.869</v>
          </cell>
          <cell r="P16">
            <v>9</v>
          </cell>
          <cell r="Q16">
            <v>57.171999999999997</v>
          </cell>
          <cell r="R16">
            <v>28.885000000000002</v>
          </cell>
          <cell r="S16">
            <v>28.417000000000002</v>
          </cell>
          <cell r="T16" t="str">
            <v>D4e99db1a</v>
          </cell>
        </row>
        <row r="17">
          <cell r="A17">
            <v>16</v>
          </cell>
          <cell r="B17">
            <v>95</v>
          </cell>
          <cell r="C17" t="str">
            <v>横田 隆二郎</v>
          </cell>
          <cell r="D17" t="str">
            <v>SUPER SS</v>
          </cell>
          <cell r="E17">
            <v>10</v>
          </cell>
          <cell r="F17">
            <v>6.7165740740740736E-3</v>
          </cell>
          <cell r="G17">
            <v>12.776</v>
          </cell>
          <cell r="H17">
            <v>0.38</v>
          </cell>
          <cell r="I17">
            <v>0</v>
          </cell>
          <cell r="J17" t="str">
            <v>F's CLUB</v>
          </cell>
          <cell r="K17" t="str">
            <v>MACH1/YAMAHA</v>
          </cell>
          <cell r="L17" t="str">
            <v>BS</v>
          </cell>
          <cell r="M17">
            <v>59</v>
          </cell>
          <cell r="N17">
            <v>57.097000000000001</v>
          </cell>
          <cell r="O17">
            <v>79.695999999999998</v>
          </cell>
          <cell r="P17">
            <v>8</v>
          </cell>
          <cell r="Q17">
            <v>57.124000000000002</v>
          </cell>
          <cell r="R17">
            <v>28.773</v>
          </cell>
          <cell r="S17">
            <v>28.350999999999999</v>
          </cell>
          <cell r="T17" t="str">
            <v>Dca5deb8a</v>
          </cell>
        </row>
        <row r="18">
          <cell r="A18">
            <v>17</v>
          </cell>
          <cell r="B18">
            <v>23</v>
          </cell>
          <cell r="C18" t="str">
            <v>藤岡 伸英</v>
          </cell>
          <cell r="D18" t="str">
            <v>SUPER SS</v>
          </cell>
          <cell r="E18">
            <v>10</v>
          </cell>
          <cell r="F18">
            <v>6.7342245370370368E-3</v>
          </cell>
          <cell r="G18">
            <v>14.301</v>
          </cell>
          <cell r="H18">
            <v>1.5249999999999999</v>
          </cell>
          <cell r="I18">
            <v>0</v>
          </cell>
          <cell r="J18" t="str">
            <v>EHRE MOTOR SPORTS</v>
          </cell>
          <cell r="K18" t="str">
            <v>MACHI 1/YAMAHA</v>
          </cell>
          <cell r="L18" t="str">
            <v>BS</v>
          </cell>
          <cell r="M18">
            <v>40</v>
          </cell>
          <cell r="N18">
            <v>57.103000000000002</v>
          </cell>
          <cell r="O18">
            <v>79.688000000000002</v>
          </cell>
          <cell r="P18">
            <v>9</v>
          </cell>
          <cell r="Q18">
            <v>57.216000000000001</v>
          </cell>
          <cell r="R18">
            <v>28.773</v>
          </cell>
          <cell r="S18">
            <v>28.504000000000001</v>
          </cell>
          <cell r="T18" t="str">
            <v>Dbdd75f14</v>
          </cell>
        </row>
        <row r="19">
          <cell r="A19">
            <v>18</v>
          </cell>
          <cell r="B19">
            <v>16</v>
          </cell>
          <cell r="C19" t="str">
            <v>小辻 隼人</v>
          </cell>
          <cell r="D19" t="str">
            <v>SUPER SS</v>
          </cell>
          <cell r="E19">
            <v>10</v>
          </cell>
          <cell r="F19">
            <v>6.7513541666666668E-3</v>
          </cell>
          <cell r="G19">
            <v>15.781000000000001</v>
          </cell>
          <cell r="H19">
            <v>1.48</v>
          </cell>
          <cell r="I19">
            <v>0</v>
          </cell>
          <cell r="J19" t="str">
            <v>TIGRE</v>
          </cell>
          <cell r="K19" t="str">
            <v>CL/YAMAHA</v>
          </cell>
          <cell r="L19" t="str">
            <v>BS</v>
          </cell>
          <cell r="M19">
            <v>37</v>
          </cell>
          <cell r="N19">
            <v>57.09</v>
          </cell>
          <cell r="O19">
            <v>79.706000000000003</v>
          </cell>
          <cell r="P19">
            <v>6</v>
          </cell>
          <cell r="Q19">
            <v>57.137</v>
          </cell>
          <cell r="R19">
            <v>28.783000000000001</v>
          </cell>
          <cell r="S19">
            <v>28.353999999999999</v>
          </cell>
          <cell r="T19" t="str">
            <v>Dc057635</v>
          </cell>
          <cell r="U19" t="str">
            <v>鈴鹿選手権ｼﾘｰｽﾞ特別規則 競技車両規則第60条～2)(ﾌﾛﾝﾄﾌｪｱﾘﾝｸﾞ)違反により、5秒加算とした。</v>
          </cell>
        </row>
        <row r="20">
          <cell r="A20">
            <v>19</v>
          </cell>
          <cell r="B20">
            <v>56</v>
          </cell>
          <cell r="C20" t="str">
            <v>米倉 隆幸</v>
          </cell>
          <cell r="D20" t="str">
            <v>SUPER SS</v>
          </cell>
          <cell r="E20">
            <v>10</v>
          </cell>
          <cell r="F20">
            <v>6.7542245370370369E-3</v>
          </cell>
          <cell r="G20">
            <v>16.029</v>
          </cell>
          <cell r="H20">
            <v>0.248</v>
          </cell>
          <cell r="I20">
            <v>0</v>
          </cell>
          <cell r="J20" t="str">
            <v>T WEST RS</v>
          </cell>
          <cell r="K20" t="str">
            <v>TONY KART/YAMAHA</v>
          </cell>
          <cell r="L20" t="str">
            <v>BS</v>
          </cell>
          <cell r="M20">
            <v>53</v>
          </cell>
          <cell r="N20">
            <v>57.345999999999997</v>
          </cell>
          <cell r="O20">
            <v>79.349999999999994</v>
          </cell>
          <cell r="P20">
            <v>8</v>
          </cell>
          <cell r="Q20">
            <v>57.441000000000003</v>
          </cell>
          <cell r="R20">
            <v>29.114000000000001</v>
          </cell>
          <cell r="S20">
            <v>28.629000000000001</v>
          </cell>
          <cell r="T20" t="str">
            <v>D368cae8</v>
          </cell>
        </row>
        <row r="21">
          <cell r="A21">
            <v>20</v>
          </cell>
          <cell r="B21">
            <v>26</v>
          </cell>
          <cell r="C21" t="str">
            <v>橋本 協一</v>
          </cell>
          <cell r="D21" t="str">
            <v>SUPER SS</v>
          </cell>
          <cell r="E21">
            <v>10</v>
          </cell>
          <cell r="F21">
            <v>6.7560763888888887E-3</v>
          </cell>
          <cell r="G21">
            <v>16.189</v>
          </cell>
          <cell r="H21">
            <v>0.16</v>
          </cell>
          <cell r="I21">
            <v>0</v>
          </cell>
          <cell r="J21" t="str">
            <v>ｻｰﾃｨｰｽﾞﾚｰｼﾝｸﾞ</v>
          </cell>
          <cell r="K21" t="str">
            <v>TECNO/YAMAHA</v>
          </cell>
          <cell r="L21" t="str">
            <v>BS</v>
          </cell>
          <cell r="M21">
            <v>43</v>
          </cell>
          <cell r="N21">
            <v>57.182000000000002</v>
          </cell>
          <cell r="O21">
            <v>79.576999999999998</v>
          </cell>
          <cell r="P21">
            <v>3</v>
          </cell>
          <cell r="Q21">
            <v>57.21</v>
          </cell>
          <cell r="R21">
            <v>28.888000000000002</v>
          </cell>
          <cell r="S21">
            <v>28.666</v>
          </cell>
          <cell r="T21" t="str">
            <v>Dc4708b10</v>
          </cell>
        </row>
        <row r="22">
          <cell r="A22">
            <v>21</v>
          </cell>
          <cell r="B22">
            <v>37</v>
          </cell>
          <cell r="C22" t="str">
            <v>小田 宗孝</v>
          </cell>
          <cell r="D22" t="str">
            <v>SUPER SS</v>
          </cell>
          <cell r="E22">
            <v>10</v>
          </cell>
          <cell r="F22">
            <v>6.7579166666666664E-3</v>
          </cell>
          <cell r="G22">
            <v>16.347999999999999</v>
          </cell>
          <cell r="H22">
            <v>0.159</v>
          </cell>
          <cell r="I22">
            <v>0</v>
          </cell>
          <cell r="J22" t="str">
            <v>HKC年金ﾚｰｻｰｽﾞ</v>
          </cell>
          <cell r="K22" t="str">
            <v>TONYKART/YAMAHA</v>
          </cell>
          <cell r="L22" t="str">
            <v>BS</v>
          </cell>
          <cell r="M22">
            <v>10254899</v>
          </cell>
          <cell r="N22">
            <v>57.234000000000002</v>
          </cell>
          <cell r="O22">
            <v>79.504999999999995</v>
          </cell>
          <cell r="P22">
            <v>4</v>
          </cell>
          <cell r="Q22">
            <v>57.372999999999998</v>
          </cell>
          <cell r="R22">
            <v>29.231999999999999</v>
          </cell>
          <cell r="S22">
            <v>28.608000000000001</v>
          </cell>
          <cell r="T22" t="str">
            <v>D3bc27eb2</v>
          </cell>
        </row>
        <row r="23">
          <cell r="A23">
            <v>22</v>
          </cell>
          <cell r="B23">
            <v>77</v>
          </cell>
          <cell r="C23" t="str">
            <v>三船 祐一</v>
          </cell>
          <cell r="D23" t="str">
            <v>SUPER SS</v>
          </cell>
          <cell r="E23">
            <v>10</v>
          </cell>
          <cell r="F23">
            <v>6.7606597222222226E-3</v>
          </cell>
          <cell r="G23">
            <v>16.585000000000001</v>
          </cell>
          <cell r="H23">
            <v>0.23699999999999999</v>
          </cell>
          <cell r="I23">
            <v>0</v>
          </cell>
          <cell r="J23" t="str">
            <v>Gren Blue RT</v>
          </cell>
          <cell r="K23" t="str">
            <v>crocpromotion/YAMAHA</v>
          </cell>
          <cell r="L23" t="str">
            <v>BS</v>
          </cell>
          <cell r="M23">
            <v>58</v>
          </cell>
          <cell r="N23">
            <v>56.856999999999999</v>
          </cell>
          <cell r="O23">
            <v>80.031999999999996</v>
          </cell>
          <cell r="P23">
            <v>2</v>
          </cell>
          <cell r="Q23">
            <v>56.884999999999998</v>
          </cell>
          <cell r="R23">
            <v>28.602</v>
          </cell>
          <cell r="S23">
            <v>28.544</v>
          </cell>
          <cell r="T23" t="str">
            <v>D34afc6fe</v>
          </cell>
          <cell r="U23" t="str">
            <v>JAF国内ｶｰﾄ競技規則 ｶｰﾄ競技会運営に関する規定 22条(無理な進入)違反により、着順から3位下の順位とする。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14"/>
  <sheetViews>
    <sheetView tabSelected="1" workbookViewId="0">
      <selection activeCell="O8" sqref="O8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2.83203125" style="1" customWidth="1"/>
    <col min="4" max="4" width="21" style="1" customWidth="1"/>
    <col min="5" max="5" width="18.83203125" style="1" customWidth="1"/>
    <col min="6" max="6" width="28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2.33203125" style="2" customWidth="1"/>
    <col min="14" max="14" width="0.5" style="1" customWidth="1"/>
    <col min="15" max="15" width="13.33203125" style="1"/>
    <col min="16" max="20" width="13.33203125" style="62" customWidth="1"/>
    <col min="21" max="21" width="13.33203125" style="63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5"/>
    </row>
    <row r="2" spans="1:21" ht="15" customHeight="1" x14ac:dyDescent="0.15">
      <c r="O2" s="3"/>
      <c r="P2" s="4"/>
      <c r="Q2" s="4"/>
      <c r="R2" s="4"/>
      <c r="S2" s="4"/>
      <c r="T2" s="4"/>
      <c r="U2" s="5"/>
    </row>
    <row r="3" spans="1:21" ht="15" customHeight="1" x14ac:dyDescent="0.15">
      <c r="O3" s="3"/>
      <c r="P3" s="4"/>
      <c r="Q3" s="4"/>
      <c r="R3" s="4"/>
      <c r="S3" s="4"/>
      <c r="T3" s="4"/>
      <c r="U3" s="5"/>
    </row>
    <row r="4" spans="1:21" ht="15" customHeight="1" x14ac:dyDescent="0.15">
      <c r="O4" s="3"/>
      <c r="P4" s="4"/>
      <c r="Q4" s="4"/>
      <c r="R4" s="4"/>
      <c r="S4" s="4"/>
      <c r="T4" s="4"/>
      <c r="U4" s="5"/>
    </row>
    <row r="5" spans="1:21" ht="15" customHeight="1" x14ac:dyDescent="0.15">
      <c r="O5" s="3"/>
      <c r="P5" s="4"/>
      <c r="Q5" s="4"/>
      <c r="R5" s="4"/>
      <c r="S5" s="4"/>
      <c r="T5" s="4"/>
      <c r="U5" s="5"/>
    </row>
    <row r="6" spans="1:21" ht="12" x14ac:dyDescent="0.15">
      <c r="A6" s="6"/>
      <c r="B6" s="7"/>
      <c r="C6" s="7"/>
      <c r="D6" s="7"/>
      <c r="E6" s="7"/>
      <c r="F6" s="7"/>
      <c r="G6" s="7"/>
      <c r="H6" s="7"/>
      <c r="I6" s="8">
        <f>+[1]各種設定!D18</f>
        <v>44759</v>
      </c>
      <c r="J6" s="8"/>
      <c r="K6" s="9" t="s">
        <v>0</v>
      </c>
      <c r="L6" s="10"/>
      <c r="M6" s="11"/>
      <c r="N6" s="7"/>
      <c r="O6" s="3"/>
      <c r="P6" s="4"/>
      <c r="Q6" s="4"/>
      <c r="R6" s="4"/>
      <c r="S6" s="4"/>
      <c r="T6" s="4"/>
      <c r="U6" s="5"/>
    </row>
    <row r="7" spans="1:21" ht="19.5" customHeight="1" x14ac:dyDescent="0.2">
      <c r="A7" s="12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3" t="s">
        <v>2</v>
      </c>
      <c r="L7" s="10"/>
      <c r="M7" s="14"/>
      <c r="N7" s="7"/>
      <c r="O7" s="3"/>
      <c r="P7" s="4"/>
      <c r="Q7" s="4"/>
      <c r="R7" s="4"/>
      <c r="S7" s="4"/>
      <c r="T7" s="4"/>
      <c r="U7" s="5"/>
    </row>
    <row r="8" spans="1:21" ht="11.25" x14ac:dyDescent="0.15">
      <c r="A8" s="7"/>
      <c r="B8" s="7"/>
      <c r="C8" s="7"/>
      <c r="D8" s="7"/>
      <c r="E8" s="7"/>
      <c r="F8" s="7"/>
      <c r="G8" s="7"/>
      <c r="H8" s="7"/>
      <c r="I8" s="7"/>
      <c r="J8" s="13" t="s">
        <v>3</v>
      </c>
      <c r="K8" s="15" t="s">
        <v>4</v>
      </c>
      <c r="L8" s="10"/>
      <c r="M8" s="16"/>
      <c r="N8" s="7"/>
      <c r="O8" s="3"/>
      <c r="P8" s="4"/>
      <c r="Q8" s="4"/>
      <c r="R8" s="4"/>
      <c r="S8" s="4"/>
      <c r="T8" s="4"/>
      <c r="U8" s="5"/>
    </row>
    <row r="9" spans="1:21" ht="17.25" customHeight="1" x14ac:dyDescent="0.15">
      <c r="A9" s="17" t="str">
        <f>+[1]各種設定!D4</f>
        <v>SUPER SS</v>
      </c>
      <c r="B9" s="7"/>
      <c r="C9" s="7"/>
      <c r="D9" s="7"/>
      <c r="E9" s="7"/>
      <c r="F9" s="7"/>
      <c r="G9" s="7"/>
      <c r="H9" s="7"/>
      <c r="I9" s="7"/>
      <c r="J9" s="7"/>
      <c r="K9" s="7"/>
      <c r="L9" s="18" t="s">
        <v>5</v>
      </c>
      <c r="M9" s="19"/>
      <c r="N9" s="7"/>
      <c r="O9" s="3"/>
      <c r="P9" s="4"/>
      <c r="Q9" s="4"/>
      <c r="R9" s="4"/>
      <c r="S9" s="4"/>
      <c r="T9" s="4"/>
      <c r="U9" s="5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7"/>
      <c r="O10" s="3"/>
      <c r="P10" s="4"/>
      <c r="Q10" s="4"/>
      <c r="R10" s="4"/>
      <c r="S10" s="4"/>
      <c r="T10" s="4"/>
      <c r="U10" s="5"/>
    </row>
    <row r="11" spans="1:21" ht="11.25" x14ac:dyDescent="0.15">
      <c r="A11" s="7"/>
      <c r="B11" s="22" t="s">
        <v>7</v>
      </c>
      <c r="C11" s="22" t="s">
        <v>8</v>
      </c>
      <c r="D11" s="22" t="s">
        <v>9</v>
      </c>
      <c r="E11" s="23" t="s">
        <v>10</v>
      </c>
      <c r="F11" s="22" t="s">
        <v>11</v>
      </c>
      <c r="G11" s="22" t="s">
        <v>12</v>
      </c>
      <c r="H11" s="22" t="s">
        <v>13</v>
      </c>
      <c r="I11" s="22" t="s">
        <v>14</v>
      </c>
      <c r="J11" s="22" t="s">
        <v>15</v>
      </c>
      <c r="K11" s="22" t="s">
        <v>16</v>
      </c>
      <c r="L11" s="22" t="s">
        <v>17</v>
      </c>
      <c r="M11" s="24">
        <f>VLOOKUP(A9,[1]コースレコード!$A:$C,3,FALSE)</f>
        <v>54.706000000000003</v>
      </c>
      <c r="N11" s="7"/>
      <c r="O11" s="3"/>
      <c r="P11" s="4" t="s">
        <v>18</v>
      </c>
      <c r="Q11" s="4"/>
      <c r="R11" s="4" t="s">
        <v>19</v>
      </c>
      <c r="S11" s="4" t="s">
        <v>20</v>
      </c>
      <c r="T11" s="4"/>
      <c r="U11" s="5" t="s">
        <v>21</v>
      </c>
    </row>
    <row r="12" spans="1:21" ht="12.75" x14ac:dyDescent="0.15">
      <c r="A12" s="25" t="s">
        <v>22</v>
      </c>
      <c r="B12" s="25" t="s">
        <v>7</v>
      </c>
      <c r="C12" s="26"/>
      <c r="D12" s="27" t="s">
        <v>23</v>
      </c>
      <c r="E12" s="27" t="s">
        <v>24</v>
      </c>
      <c r="F12" s="25" t="s">
        <v>11</v>
      </c>
      <c r="G12" s="28" t="s">
        <v>25</v>
      </c>
      <c r="H12" s="25" t="s">
        <v>26</v>
      </c>
      <c r="I12" s="25" t="s">
        <v>14</v>
      </c>
      <c r="J12" s="25" t="s">
        <v>27</v>
      </c>
      <c r="K12" s="25" t="s">
        <v>28</v>
      </c>
      <c r="L12" s="25" t="s">
        <v>29</v>
      </c>
      <c r="M12" s="27"/>
      <c r="N12" s="29"/>
      <c r="O12" s="3"/>
      <c r="P12" s="4"/>
      <c r="Q12" s="4"/>
      <c r="R12" s="4"/>
      <c r="S12" s="4"/>
      <c r="T12" s="4"/>
      <c r="U12" s="5"/>
    </row>
    <row r="13" spans="1:21" ht="12.75" customHeight="1" x14ac:dyDescent="0.2">
      <c r="A13" s="30">
        <v>1</v>
      </c>
      <c r="B13" s="31">
        <f>IFERROR(INDEX('[1]予選ヒートAGr-レース結果表（貼付）'!A2:$Z$50,MATCH($A13,'[1]予選ヒートAGr-レース結果表（貼付）'!A2:$A$50,0),MATCH('[1]公式予選（TT）AGr-結果表（印刷）'!B$11,'[1]予選ヒートAGr-レース結果表（貼付）'!$1:$1,0)),"")</f>
        <v>51</v>
      </c>
      <c r="C13" s="32"/>
      <c r="D13" s="33" t="str">
        <f>IFERROR(INDEX('[1]予選ヒートAGr-レース結果表（貼付）'!$A:$Z,MATCH($A13,'[1]予選ヒートAGr-レース結果表（貼付）'!$A:$A,0),MATCH('予選ヒートAGr-レース結果表'!D$11,'[1]予選ヒートAGr-レース結果表（貼付）'!$1:$1,0)),"")</f>
        <v>佐々木 克行</v>
      </c>
      <c r="E13" s="34" t="str">
        <f>IFERROR(INDEX('[1]予選ヒートAGr-レース結果表（貼付）'!$A:$Z,MATCH($A13,'[1]予選ヒートAGr-レース結果表（貼付）'!$A:$A,0),MATCH('予選ヒートAGr-レース結果表'!E$11,'[1]予選ヒートAGr-レース結果表（貼付）'!$1:$1,0)),"")</f>
        <v>carp/YAMAHA</v>
      </c>
      <c r="F13" s="35" t="str">
        <f>IFERROR(INDEX('[1]予選ヒートAGr-レース結果表（貼付）'!$A:$Z,MATCH($A13,'[1]予選ヒートAGr-レース結果表（貼付）'!$A:$A,0),MATCH('予選ヒートAGr-レース結果表'!F$11,'[1]予選ヒートAGr-レース結果表（貼付）'!$1:$1,0)),"")</f>
        <v>ｶﾞﾂｶﾞﾂGUTS! ﾋｽﾄﾘｰ</v>
      </c>
      <c r="G13" s="36" t="str">
        <f>IFERROR(INDEX('[1]予選ヒートAGr-レース結果表（貼付）'!$A:$Z,MATCH($A13,'[1]予選ヒートAGr-レース結果表（貼付）'!$A:$A,0),MATCH('予選ヒートAGr-レース結果表'!G$11,'[1]予選ヒートAGr-レース結果表（貼付）'!$1:$1,0)),"")</f>
        <v>BS</v>
      </c>
      <c r="H13" s="37">
        <f>IFERROR(INDEX('[1]予選ヒートAGr-レース結果表（貼付）'!$A:$Z,MATCH($A13,'[1]予選ヒートAGr-レース結果表（貼付）'!$A:$A,0),MATCH('予選ヒートAGr-レース結果表'!H$11,'[1]予選ヒートAGr-レース結果表（貼付）'!$1:$1,0)),"")</f>
        <v>10</v>
      </c>
      <c r="I13" s="38">
        <f>INDEX('[1]予選ヒートAGr-レース結果表（貼付）'!$A:$Z,MATCH($A13,'[1]予選ヒートAGr-レース結果表（貼付）'!$A:$A,0),MATCH('予選ヒートAGr-レース結果表'!I$11,'[1]予選ヒートAGr-レース結果表（貼付）'!$1:$1,0))</f>
        <v>6.5687037037037025E-3</v>
      </c>
      <c r="J13" s="39" t="str">
        <f>ROUND((1.264*H13)/(I13*24),2)&amp;"km/h"</f>
        <v>80.18km/h</v>
      </c>
      <c r="K13" s="39"/>
      <c r="L13" s="40">
        <f>IF(A13="DNS","",IF(A13="DQ","",INDEX('[1]予選ヒートAGr-レース結果表（貼付）'!$A:$Z,MATCH($B13,'[1]予選ヒートAGr-レース結果表（貼付）'!$B:$B,0),MATCH('予選ヒートAGr-レース結果表'!L$11,'[1]予選ヒートAGr-レース結果表（貼付）'!$1:$1,0))))</f>
        <v>56.475000000000001</v>
      </c>
      <c r="M13" s="41" t="str">
        <f t="shared" ref="M13:M26" si="0">IF(L13&lt;1,"",IF($M$11&gt;L13,"R",""))</f>
        <v/>
      </c>
      <c r="N13" s="42"/>
      <c r="O13" s="3"/>
      <c r="P13" s="4" t="str">
        <f>IF(IFERROR(INDEX('[1]予選ヒートAGr-レース結果表（貼付）'!$A:$Z,MATCH($B13,'[1]予選ヒートAGr-レース結果表（貼付）'!$B:$B,0),MATCH(P$11,'[1]予選ヒートAGr-レース結果表（貼付）'!$1:$1,0)),"")=0,"",IFERROR(INDEX('[1]予選ヒートAGr-レース結果表（貼付）'!$A:$Z,MATCH($B13,'[1]予選ヒートAGr-レース結果表（貼付）'!$B:$B,0),MATCH(P$11,'[1]予選ヒートAGr-レース結果表（貼付）'!$1:$1,0)),""))</f>
        <v/>
      </c>
      <c r="Q13" s="4" t="str">
        <f>IF(P13="","",COUNTIF($P$13:P13,"&lt;&gt;"&amp;""))</f>
        <v/>
      </c>
      <c r="R13" s="4" t="str">
        <f t="shared" ref="R13:R26" si="1">IFERROR(RANK(Q13,$Q$13:$Q$48,1),"")</f>
        <v/>
      </c>
      <c r="S13" s="4" t="str">
        <f>IF(IFERROR(INDEX('[1]予選ヒートAGr-レース結果表（貼付）'!$A:$Z,MATCH($A13,'[1]予選ヒートAGr-レース結果表（貼付）'!$A:$A,0),MATCH(S$11,'[1]予選ヒートAGr-レース結果表（貼付）'!$1:$1,0)),"")=0,"",IFERROR(INDEX('[1]予選ヒートAGr-レース結果表（貼付）'!$A:$Z,MATCH($A13,'[1]予選ヒートAGr-レース結果表（貼付）'!$A:$A,0),MATCH(S$11,'[1]予選ヒートAGr-レース結果表（貼付）'!$1:$1,0)),""))</f>
        <v/>
      </c>
      <c r="T13" s="4"/>
      <c r="U13" s="4">
        <f>IF(IFERROR(INDEX('[1]予選ヒートAGr-レース結果表（貼付）'!$A:$Z,MATCH($B13,'[1]予選ヒートAGr-レース結果表（貼付）'!$B:$B,0),MATCH(U$11,'[1]予選ヒートAGr-レース結果表（貼付）'!$1:$1,0)),"")=0,"",IFERROR(INDEX('[1]予選ヒートAGr-レース結果表（貼付）'!$A:$Z,MATCH($B13,'[1]予選ヒートAGr-レース結果表（貼付）'!$B:$B,0),MATCH(U$11,'[1]予選ヒートAGr-レース結果表（貼付）'!$1:$1,0)),""))</f>
        <v>80.573999999999998</v>
      </c>
    </row>
    <row r="14" spans="1:21" ht="12.75" customHeight="1" x14ac:dyDescent="0.2">
      <c r="A14" s="30">
        <f>IF(OR('[1]予選ヒートAGr-レース結果表（貼付）'!A3="DNF",'[1]予選ヒートAGr-レース結果表（貼付）'!A3="DNS",'[1]予選ヒートAGr-レース結果表（貼付）'!A3="DQ"),'[1]予選ヒートAGr-レース結果表（貼付）'!A3,IF(MAX('[1]予選ヒートAGr-レース結果表（貼付）'!$A:$A)&gt;A13,A13+1,""))</f>
        <v>2</v>
      </c>
      <c r="B14" s="31">
        <f>IFERROR(INDEX('[1]予選ヒートAGr-レース結果表（貼付）'!A3:$Z$50,MATCH($A14,'[1]予選ヒートAGr-レース結果表（貼付）'!A3:$A$50,0),MATCH('[1]公式予選（TT）AGr-結果表（印刷）'!B$11,'[1]予選ヒートAGr-レース結果表（貼付）'!$1:$1,0)),"")</f>
        <v>1</v>
      </c>
      <c r="C14" s="32"/>
      <c r="D14" s="33" t="str">
        <f>IFERROR(INDEX('[1]予選ヒートAGr-レース結果表（貼付）'!$A:$Z,MATCH($A14,'[1]予選ヒートAGr-レース結果表（貼付）'!$A:$A,0),MATCH('予選ヒートAGr-レース結果表'!D$11,'[1]予選ヒートAGr-レース結果表（貼付）'!$1:$1,0)),"")</f>
        <v>野嵜 弘樹</v>
      </c>
      <c r="E14" s="34" t="str">
        <f>IFERROR(INDEX('[1]予選ヒートAGr-レース結果表（貼付）'!$A:$Z,MATCH($A14,'[1]予選ヒートAGr-レース結果表（貼付）'!$A:$A,0),MATCH('予選ヒートAGr-レース結果表'!E$11,'[1]予選ヒートAGr-レース結果表（貼付）'!$1:$1,0)),"")</f>
        <v>crocpromotion/YAMAHA</v>
      </c>
      <c r="F14" s="35" t="str">
        <f>IFERROR(INDEX('[1]予選ヒートAGr-レース結果表（貼付）'!$A:$Z,MATCH($A14,'[1]予選ヒートAGr-レース結果表（貼付）'!$A:$A,0),MATCH('予選ヒートAGr-レース結果表'!F$11,'[1]予選ヒートAGr-レース結果表（貼付）'!$1:$1,0)),"")</f>
        <v>ﾓｱｺﾗｰｼﾞｭ TQS</v>
      </c>
      <c r="G14" s="36" t="str">
        <f>IFERROR(INDEX('[1]予選ヒートAGr-レース結果表（貼付）'!$A:$Z,MATCH($A14,'[1]予選ヒートAGr-レース結果表（貼付）'!$A:$A,0),MATCH('予選ヒートAGr-レース結果表'!G$11,'[1]予選ヒートAGr-レース結果表（貼付）'!$1:$1,0)),"")</f>
        <v>BS</v>
      </c>
      <c r="H14" s="37">
        <f>IF(A14="DNS","",IF(A14="DQ","",INDEX('[1]予選ヒートAGr-レース結果表（貼付）'!$A:$Z,MATCH($B14,'[1]予選ヒートAGr-レース結果表（貼付）'!$B:$B,0),MATCH('予選ヒートAGr-レース結果表'!H$11,'[1]予選ヒートAGr-レース結果表（貼付）'!$1:$1,0))))</f>
        <v>10</v>
      </c>
      <c r="I14" s="38">
        <f>IFERROR(IF(A14="DNS","ｽﾀｰﾄ出来ず",IF(A14="DQ","失　格",INDEX('[1]予選ヒートAGr-レース結果表（貼付）'!$A:$Z,MATCH($B14,'[1]予選ヒートAGr-レース結果表（貼付）'!$B:$B,0),MATCH('予選ヒートAGr-レース結果表'!I$11,'[1]予選ヒートAGr-レース結果表（貼付）'!$1:$1,0)))),"")</f>
        <v>6.5700694444444444E-3</v>
      </c>
      <c r="J14" s="39">
        <f>IFERROR(IF(A14="DNS","",IF(A14="DQ","",INDEX('[1]予選ヒートAGr-レース結果表（貼付）'!$A:$Z,MATCH($B14,'[1]予選ヒートAGr-レース結果表（貼付）'!$B:$B,0),MATCH('予選ヒートAGr-レース結果表'!J$11,'[1]予選ヒートAGr-レース結果表（貼付）'!$1:$1,0)))),"")</f>
        <v>0.11799999999999999</v>
      </c>
      <c r="K14" s="39">
        <f>IFERROR(IF(A14="DNS","",IF(A14="DQ","",INDEX('[1]予選ヒートAGr-レース結果表（貼付）'!$A:$Z,MATCH($B14,'[1]予選ヒートAGr-レース結果表（貼付）'!$B:$B,0),MATCH('予選ヒートAGr-レース結果表'!K$11,'[1]予選ヒートAGr-レース結果表（貼付）'!$1:$1,0)))),"")</f>
        <v>0.11799999999999999</v>
      </c>
      <c r="L14" s="40">
        <f>IFERROR(IF(A14="DNS","",IF(A14="DQ","",INDEX('[1]予選ヒートAGr-レース結果表（貼付）'!$A:$Z,MATCH($B14,'[1]予選ヒートAGr-レース結果表（貼付）'!$B:$B,0),MATCH('予選ヒートAGr-レース結果表'!L$11,'[1]予選ヒートAGr-レース結果表（貼付）'!$1:$1,0)))),"")</f>
        <v>56.305</v>
      </c>
      <c r="M14" s="41" t="str">
        <f t="shared" si="0"/>
        <v/>
      </c>
      <c r="N14" s="42"/>
      <c r="O14" s="3"/>
      <c r="P14" s="4" t="str">
        <f>IF(IFERROR(INDEX('[1]予選ヒートAGr-レース結果表（貼付）'!$A:$Z,MATCH($B14,'[1]予選ヒートAGr-レース結果表（貼付）'!$B:$B,0),MATCH(P$11,'[1]予選ヒートAGr-レース結果表（貼付）'!$1:$1,0)),"")=0,"",IFERROR(INDEX('[1]予選ヒートAGr-レース結果表（貼付）'!$A:$Z,MATCH($B14,'[1]予選ヒートAGr-レース結果表（貼付）'!$B:$B,0),MATCH(P$11,'[1]予選ヒートAGr-レース結果表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予選ヒートAGr-レース結果表（貼付）'!$A:$Z,MATCH($A14,'[1]予選ヒートAGr-レース結果表（貼付）'!$A:$A,0),MATCH(S$11,'[1]予選ヒートAGr-レース結果表（貼付）'!$1:$1,0)),"")=0,"",IFERROR(INDEX('[1]予選ヒートAGr-レース結果表（貼付）'!$A:$Z,MATCH($A14,'[1]予選ヒートAGr-レース結果表（貼付）'!$A:$A,0),MATCH(S$11,'[1]予選ヒートAGr-レース結果表（貼付）'!$1:$1,0)),""))</f>
        <v/>
      </c>
      <c r="T14" s="4"/>
      <c r="U14" s="4">
        <f>IF(IFERROR(INDEX('[1]予選ヒートAGr-レース結果表（貼付）'!$A:$Z,MATCH($B14,'[1]予選ヒートAGr-レース結果表（貼付）'!$B:$B,0),MATCH(U$11,'[1]予選ヒートAGr-レース結果表（貼付）'!$1:$1,0)),"")=0,"",IFERROR(INDEX('[1]予選ヒートAGr-レース結果表（貼付）'!$A:$Z,MATCH($B14,'[1]予選ヒートAGr-レース結果表（貼付）'!$B:$B,0),MATCH(U$11,'[1]予選ヒートAGr-レース結果表（貼付）'!$1:$1,0)),""))</f>
        <v>80.816999999999993</v>
      </c>
    </row>
    <row r="15" spans="1:21" ht="12.75" customHeight="1" x14ac:dyDescent="0.2">
      <c r="A15" s="30">
        <f>IF(OR('[1]予選ヒートAGr-レース結果表（貼付）'!A4="DNF",'[1]予選ヒートAGr-レース結果表（貼付）'!A4="DNS",'[1]予選ヒートAGr-レース結果表（貼付）'!A4="DQ"),'[1]予選ヒートAGr-レース結果表（貼付）'!A4,IF(MAX('[1]予選ヒートAGr-レース結果表（貼付）'!$A:$A)&gt;A14,A14+1,""))</f>
        <v>3</v>
      </c>
      <c r="B15" s="31">
        <f>IFERROR(INDEX('[1]予選ヒートAGr-レース結果表（貼付）'!A4:$Z$50,MATCH($A15,'[1]予選ヒートAGr-レース結果表（貼付）'!A4:$A$50,0),MATCH('[1]公式予選（TT）AGr-結果表（印刷）'!B$11,'[1]予選ヒートAGr-レース結果表（貼付）'!$1:$1,0)),"")</f>
        <v>96</v>
      </c>
      <c r="C15" s="32"/>
      <c r="D15" s="33" t="str">
        <f>IFERROR(INDEX('[1]予選ヒートAGr-レース結果表（貼付）'!$A:$Z,MATCH($A15,'[1]予選ヒートAGr-レース結果表（貼付）'!$A:$A,0),MATCH('予選ヒートAGr-レース結果表'!D$11,'[1]予選ヒートAGr-レース結果表（貼付）'!$1:$1,0)),"")</f>
        <v>大野 弘志</v>
      </c>
      <c r="E15" s="34" t="str">
        <f>IFERROR(INDEX('[1]予選ヒートAGr-レース結果表（貼付）'!$A:$Z,MATCH($A15,'[1]予選ヒートAGr-レース結果表（貼付）'!$A:$A,0),MATCH('予選ヒートAGr-レース結果表'!E$11,'[1]予選ヒートAGr-レース結果表（貼付）'!$1:$1,0)),"")</f>
        <v>EXPRIT/YAMAHA</v>
      </c>
      <c r="F15" s="35" t="str">
        <f>IFERROR(INDEX('[1]予選ヒートAGr-レース結果表（貼付）'!$A:$Z,MATCH($A15,'[1]予選ヒートAGr-レース結果表（貼付）'!$A:$A,0),MATCH('予選ヒートAGr-レース結果表'!F$11,'[1]予選ヒートAGr-レース結果表（貼付）'!$1:$1,0)),"")</f>
        <v>SLT.RT/Team BONJIN</v>
      </c>
      <c r="G15" s="36" t="str">
        <f>IFERROR(INDEX('[1]予選ヒートAGr-レース結果表（貼付）'!$A:$Z,MATCH($A15,'[1]予選ヒートAGr-レース結果表（貼付）'!$A:$A,0),MATCH('予選ヒートAGr-レース結果表'!G$11,'[1]予選ヒートAGr-レース結果表（貼付）'!$1:$1,0)),"")</f>
        <v>BS</v>
      </c>
      <c r="H15" s="37">
        <f>IF(A15="DNS","",IF(A15="DQ","",INDEX('[1]予選ヒートAGr-レース結果表（貼付）'!$A:$Z,MATCH($B15,'[1]予選ヒートAGr-レース結果表（貼付）'!$B:$B,0),MATCH('予選ヒートAGr-レース結果表'!H$11,'[1]予選ヒートAGr-レース結果表（貼付）'!$1:$1,0))))</f>
        <v>10</v>
      </c>
      <c r="I15" s="38">
        <f>IFERROR(IF(A15="DNS","ｽﾀｰﾄ出来ず",IF(A15="DQ","失　格",INDEX('[1]予選ヒートAGr-レース結果表（貼付）'!$A:$Z,MATCH($B15,'[1]予選ヒートAGr-レース結果表（貼付）'!$B:$B,0),MATCH('予選ヒートAGr-レース結果表'!I$11,'[1]予選ヒートAGr-レース結果表（貼付）'!$1:$1,0)))),"")</f>
        <v>6.5804050925925934E-3</v>
      </c>
      <c r="J15" s="39">
        <f>IFERROR(IF(A15="DNS","",IF(A15="DQ","",INDEX('[1]予選ヒートAGr-レース結果表（貼付）'!$A:$Z,MATCH($B15,'[1]予選ヒートAGr-レース結果表（貼付）'!$B:$B,0),MATCH('予選ヒートAGr-レース結果表'!J$11,'[1]予選ヒートAGr-レース結果表（貼付）'!$1:$1,0)))),"")</f>
        <v>1.0109999999999999</v>
      </c>
      <c r="K15" s="39">
        <f>IFERROR(IF(A15="DNS","",IF(A15="DQ","",INDEX('[1]予選ヒートAGr-レース結果表（貼付）'!$A:$Z,MATCH($B15,'[1]予選ヒートAGr-レース結果表（貼付）'!$B:$B,0),MATCH('予選ヒートAGr-レース結果表'!K$11,'[1]予選ヒートAGr-レース結果表（貼付）'!$1:$1,0)))),"")</f>
        <v>0.89300000000000002</v>
      </c>
      <c r="L15" s="40">
        <f>IFERROR(IF(A15="DNS","",IF(A15="DQ","",INDEX('[1]予選ヒートAGr-レース結果表（貼付）'!$A:$Z,MATCH($B15,'[1]予選ヒートAGr-レース結果表（貼付）'!$B:$B,0),MATCH('予選ヒートAGr-レース結果表'!L$11,'[1]予選ヒートAGr-レース結果表（貼付）'!$1:$1,0)))),"")</f>
        <v>56.302999999999997</v>
      </c>
      <c r="M15" s="41" t="str">
        <f t="shared" si="0"/>
        <v/>
      </c>
      <c r="N15" s="42"/>
      <c r="O15" s="3"/>
      <c r="P15" s="4" t="str">
        <f>IF(IFERROR(INDEX('[1]予選ヒートAGr-レース結果表（貼付）'!$A:$Z,MATCH($B15,'[1]予選ヒートAGr-レース結果表（貼付）'!$B:$B,0),MATCH(P$11,'[1]予選ヒートAGr-レース結果表（貼付）'!$1:$1,0)),"")=0,"",IFERROR(INDEX('[1]予選ヒートAGr-レース結果表（貼付）'!$A:$Z,MATCH($B15,'[1]予選ヒートAGr-レース結果表（貼付）'!$B:$B,0),MATCH(P$11,'[1]予選ヒートAGr-レース結果表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予選ヒートAGr-レース結果表（貼付）'!$A:$Z,MATCH($A15,'[1]予選ヒートAGr-レース結果表（貼付）'!$A:$A,0),MATCH(S$11,'[1]予選ヒートAGr-レース結果表（貼付）'!$1:$1,0)),"")=0,"",IFERROR(INDEX('[1]予選ヒートAGr-レース結果表（貼付）'!$A:$Z,MATCH($A15,'[1]予選ヒートAGr-レース結果表（貼付）'!$A:$A,0),MATCH(S$11,'[1]予選ヒートAGr-レース結果表（貼付）'!$1:$1,0)),""))</f>
        <v/>
      </c>
      <c r="T15" s="4"/>
      <c r="U15" s="4">
        <f>IF(IFERROR(INDEX('[1]予選ヒートAGr-レース結果表（貼付）'!$A:$Z,MATCH($B15,'[1]予選ヒートAGr-レース結果表（貼付）'!$B:$B,0),MATCH(U$11,'[1]予選ヒートAGr-レース結果表（貼付）'!$1:$1,0)),"")=0,"",IFERROR(INDEX('[1]予選ヒートAGr-レース結果表（貼付）'!$A:$Z,MATCH($B15,'[1]予選ヒートAGr-レース結果表（貼付）'!$B:$B,0),MATCH(U$11,'[1]予選ヒートAGr-レース結果表（貼付）'!$1:$1,0)),""))</f>
        <v>80.819999999999993</v>
      </c>
    </row>
    <row r="16" spans="1:21" ht="12.75" customHeight="1" x14ac:dyDescent="0.2">
      <c r="A16" s="30">
        <f>IF(OR('[1]予選ヒートAGr-レース結果表（貼付）'!A5="DNF",'[1]予選ヒートAGr-レース結果表（貼付）'!A5="DNS",'[1]予選ヒートAGr-レース結果表（貼付）'!A5="DQ"),'[1]予選ヒートAGr-レース結果表（貼付）'!A5,IF(MAX('[1]予選ヒートAGr-レース結果表（貼付）'!$A:$A)&gt;A15,A15+1,""))</f>
        <v>4</v>
      </c>
      <c r="B16" s="31">
        <f>IFERROR(INDEX('[1]予選ヒートAGr-レース結果表（貼付）'!A5:$Z$50,MATCH($A16,'[1]予選ヒートAGr-レース結果表（貼付）'!A5:$A$50,0),MATCH('[1]公式予選（TT）AGr-結果表（印刷）'!B$11,'[1]予選ヒートAGr-レース結果表（貼付）'!$1:$1,0)),"")</f>
        <v>43</v>
      </c>
      <c r="C16" s="32"/>
      <c r="D16" s="33" t="str">
        <f>IFERROR(INDEX('[1]予選ヒートAGr-レース結果表（貼付）'!$A:$Z,MATCH($A16,'[1]予選ヒートAGr-レース結果表（貼付）'!$A:$A,0),MATCH('予選ヒートAGr-レース結果表'!D$11,'[1]予選ヒートAGr-レース結果表（貼付）'!$1:$1,0)),"")</f>
        <v>大見 幸正</v>
      </c>
      <c r="E16" s="34" t="str">
        <f>IFERROR(INDEX('[1]予選ヒートAGr-レース結果表（貼付）'!$A:$Z,MATCH($A16,'[1]予選ヒートAGr-レース結果表（貼付）'!$A:$A,0),MATCH('予選ヒートAGr-レース結果表'!E$11,'[1]予選ヒートAGr-レース結果表（貼付）'!$1:$1,0)),"")</f>
        <v>TONY/YAMAHA</v>
      </c>
      <c r="F16" s="35" t="str">
        <f>IFERROR(INDEX('[1]予選ヒートAGr-レース結果表（貼付）'!$A:$Z,MATCH($A16,'[1]予選ヒートAGr-レース結果表（貼付）'!$A:$A,0),MATCH('予選ヒートAGr-レース結果表'!F$11,'[1]予選ヒートAGr-レース結果表（貼付）'!$1:$1,0)),"")</f>
        <v>T WEST RS</v>
      </c>
      <c r="G16" s="36" t="str">
        <f>IFERROR(INDEX('[1]予選ヒートAGr-レース結果表（貼付）'!$A:$Z,MATCH($A16,'[1]予選ヒートAGr-レース結果表（貼付）'!$A:$A,0),MATCH('予選ヒートAGr-レース結果表'!G$11,'[1]予選ヒートAGr-レース結果表（貼付）'!$1:$1,0)),"")</f>
        <v>BS</v>
      </c>
      <c r="H16" s="37">
        <f>IF(A16="DNS","",IF(A16="DQ","",INDEX('[1]予選ヒートAGr-レース結果表（貼付）'!$A:$Z,MATCH($B16,'[1]予選ヒートAGr-レース結果表（貼付）'!$B:$B,0),MATCH('予選ヒートAGr-レース結果表'!H$11,'[1]予選ヒートAGr-レース結果表（貼付）'!$1:$1,0))))</f>
        <v>10</v>
      </c>
      <c r="I16" s="38">
        <f>IFERROR(IF(A16="DNS","ｽﾀｰﾄ出来ず",IF(A16="DQ","失　格",INDEX('[1]予選ヒートAGr-レース結果表（貼付）'!$A:$Z,MATCH($B16,'[1]予選ヒートAGr-レース結果表（貼付）'!$B:$B,0),MATCH('予選ヒートAGr-レース結果表'!I$11,'[1]予選ヒートAGr-レース結果表（貼付）'!$1:$1,0)))),"")</f>
        <v>6.6412268518518522E-3</v>
      </c>
      <c r="J16" s="39">
        <f>IFERROR(IF(A16="DNS","",IF(A16="DQ","",INDEX('[1]予選ヒートAGr-レース結果表（貼付）'!$A:$Z,MATCH($B16,'[1]予選ヒートAGr-レース結果表（貼付）'!$B:$B,0),MATCH('予選ヒートAGr-レース結果表'!J$11,'[1]予選ヒートAGr-レース結果表（貼付）'!$1:$1,0)))),"")</f>
        <v>6.266</v>
      </c>
      <c r="K16" s="39">
        <f>IFERROR(IF(A16="DNS","",IF(A16="DQ","",INDEX('[1]予選ヒートAGr-レース結果表（貼付）'!$A:$Z,MATCH($B16,'[1]予選ヒートAGr-レース結果表（貼付）'!$B:$B,0),MATCH('予選ヒートAGr-レース結果表'!K$11,'[1]予選ヒートAGr-レース結果表（貼付）'!$1:$1,0)))),"")</f>
        <v>5.2549999999999999</v>
      </c>
      <c r="L16" s="40">
        <f>IFERROR(IF(A16="DNS","",IF(A16="DQ","",INDEX('[1]予選ヒートAGr-レース結果表（貼付）'!$A:$Z,MATCH($B16,'[1]予選ヒートAGr-レース結果表（貼付）'!$B:$B,0),MATCH('予選ヒートAGr-レース結果表'!L$11,'[1]予選ヒートAGr-レース結果表（貼付）'!$1:$1,0)))),"")</f>
        <v>56.357999999999997</v>
      </c>
      <c r="M16" s="41" t="str">
        <f t="shared" si="0"/>
        <v/>
      </c>
      <c r="N16" s="42"/>
      <c r="O16" s="3"/>
      <c r="P16" s="4" t="str">
        <f>IF(IFERROR(INDEX('[1]予選ヒートAGr-レース結果表（貼付）'!$A:$Z,MATCH($B16,'[1]予選ヒートAGr-レース結果表（貼付）'!$B:$B,0),MATCH(P$11,'[1]予選ヒートAGr-レース結果表（貼付）'!$1:$1,0)),"")=0,"",IFERROR(INDEX('[1]予選ヒートAGr-レース結果表（貼付）'!$A:$Z,MATCH($B16,'[1]予選ヒートAGr-レース結果表（貼付）'!$B:$B,0),MATCH(P$11,'[1]予選ヒートAGr-レース結果表（貼付）'!$1:$1,0)),""))</f>
        <v>鈴鹿選手権ｼﾘｰｽﾞ特別規則 競技車両規則第60条～2)(ﾌﾛﾝﾄﾌｪｱﾘﾝｸﾞ)違反により、5秒加算とした。</v>
      </c>
      <c r="Q16" s="4">
        <f>IF(P16="","",COUNTIF($P$13:P16,"&lt;&gt;"&amp;""))</f>
        <v>4</v>
      </c>
      <c r="R16" s="4">
        <f t="shared" si="1"/>
        <v>1</v>
      </c>
      <c r="S16" s="4" t="str">
        <f>IF(IFERROR(INDEX('[1]予選ヒートAGr-レース結果表（貼付）'!$A:$Z,MATCH($A16,'[1]予選ヒートAGr-レース結果表（貼付）'!$A:$A,0),MATCH(S$11,'[1]予選ヒートAGr-レース結果表（貼付）'!$1:$1,0)),"")=0,"",IFERROR(INDEX('[1]予選ヒートAGr-レース結果表（貼付）'!$A:$Z,MATCH($A16,'[1]予選ヒートAGr-レース結果表（貼付）'!$A:$A,0),MATCH(S$11,'[1]予選ヒートAGr-レース結果表（貼付）'!$1:$1,0)),""))</f>
        <v/>
      </c>
      <c r="T16" s="4"/>
      <c r="U16" s="4">
        <f>IF(IFERROR(INDEX('[1]予選ヒートAGr-レース結果表（貼付）'!$A:$Z,MATCH($B16,'[1]予選ヒートAGr-レース結果表（貼付）'!$B:$B,0),MATCH(U$11,'[1]予選ヒートAGr-レース結果表（貼付）'!$1:$1,0)),"")=0,"",IFERROR(INDEX('[1]予選ヒートAGr-レース結果表（貼付）'!$A:$Z,MATCH($B16,'[1]予選ヒートAGr-レース結果表（貼付）'!$B:$B,0),MATCH(U$11,'[1]予選ヒートAGr-レース結果表（貼付）'!$1:$1,0)),""))</f>
        <v>80.741</v>
      </c>
    </row>
    <row r="17" spans="1:21" ht="12.75" customHeight="1" x14ac:dyDescent="0.2">
      <c r="A17" s="30">
        <f>IF(OR('[1]予選ヒートAGr-レース結果表（貼付）'!A6="DNF",'[1]予選ヒートAGr-レース結果表（貼付）'!A6="DNS",'[1]予選ヒートAGr-レース結果表（貼付）'!A6="DQ"),'[1]予選ヒートAGr-レース結果表（貼付）'!A6,IF(MAX('[1]予選ヒートAGr-レース結果表（貼付）'!$A:$A)&gt;A16,A16+1,""))</f>
        <v>5</v>
      </c>
      <c r="B17" s="31">
        <f>IFERROR(INDEX('[1]予選ヒートAGr-レース結果表（貼付）'!A6:$Z$50,MATCH($A17,'[1]予選ヒートAGr-レース結果表（貼付）'!A6:$A$50,0),MATCH('[1]公式予選（TT）AGr-結果表（印刷）'!B$11,'[1]予選ヒートAGr-レース結果表（貼付）'!$1:$1,0)),"")</f>
        <v>3</v>
      </c>
      <c r="C17" s="32"/>
      <c r="D17" s="33" t="str">
        <f>IFERROR(INDEX('[1]予選ヒートAGr-レース結果表（貼付）'!$A:$Z,MATCH($A17,'[1]予選ヒートAGr-レース結果表（貼付）'!$A:$A,0),MATCH('予選ヒートAGr-レース結果表'!D$11,'[1]予選ヒートAGr-レース結果表（貼付）'!$1:$1,0)),"")</f>
        <v>奥野 安眞</v>
      </c>
      <c r="E17" s="34" t="str">
        <f>IFERROR(INDEX('[1]予選ヒートAGr-レース結果表（貼付）'!$A:$Z,MATCH($A17,'[1]予選ヒートAGr-レース結果表（貼付）'!$A:$A,0),MATCH('予選ヒートAGr-レース結果表'!E$11,'[1]予選ヒートAGr-レース結果表（貼付）'!$1:$1,0)),"")</f>
        <v>MACH1/YAMAHA</v>
      </c>
      <c r="F17" s="35" t="str">
        <f>IFERROR(INDEX('[1]予選ヒートAGr-レース結果表（貼付）'!$A:$Z,MATCH($A17,'[1]予選ヒートAGr-レース結果表（貼付）'!$A:$A,0),MATCH('予選ヒートAGr-レース結果表'!F$11,'[1]予選ヒートAGr-レース結果表（貼付）'!$1:$1,0)),"")</f>
        <v>F's CLUB</v>
      </c>
      <c r="G17" s="36" t="str">
        <f>IFERROR(INDEX('[1]予選ヒートAGr-レース結果表（貼付）'!$A:$Z,MATCH($A17,'[1]予選ヒートAGr-レース結果表（貼付）'!$A:$A,0),MATCH('予選ヒートAGr-レース結果表'!G$11,'[1]予選ヒートAGr-レース結果表（貼付）'!$1:$1,0)),"")</f>
        <v>BS</v>
      </c>
      <c r="H17" s="37">
        <f>IF(A17="DNS","",IF(A17="DQ","",INDEX('[1]予選ヒートAGr-レース結果表（貼付）'!$A:$Z,MATCH($B17,'[1]予選ヒートAGr-レース結果表（貼付）'!$B:$B,0),MATCH('予選ヒートAGr-レース結果表'!H$11,'[1]予選ヒートAGr-レース結果表（貼付）'!$1:$1,0))))</f>
        <v>10</v>
      </c>
      <c r="I17" s="38">
        <f>IFERROR(IF(A17="DNS","ｽﾀｰﾄ出来ず",IF(A17="DQ","失　格",INDEX('[1]予選ヒートAGr-レース結果表（貼付）'!$A:$Z,MATCH($B17,'[1]予選ヒートAGr-レース結果表（貼付）'!$B:$B,0),MATCH('予選ヒートAGr-レース結果表'!I$11,'[1]予選ヒートAGr-レース結果表（貼付）'!$1:$1,0)))),"")</f>
        <v>6.6414120370370368E-3</v>
      </c>
      <c r="J17" s="39">
        <f>IFERROR(IF(A17="DNS","",IF(A17="DQ","",INDEX('[1]予選ヒートAGr-レース結果表（貼付）'!$A:$Z,MATCH($B17,'[1]予選ヒートAGr-レース結果表（貼付）'!$B:$B,0),MATCH('予選ヒートAGr-レース結果表'!J$11,'[1]予選ヒートAGr-レース結果表（貼付）'!$1:$1,0)))),"")</f>
        <v>6.282</v>
      </c>
      <c r="K17" s="39">
        <f>IFERROR(IF(A17="DNS","",IF(A17="DQ","",INDEX('[1]予選ヒートAGr-レース結果表（貼付）'!$A:$Z,MATCH($B17,'[1]予選ヒートAGr-レース結果表（貼付）'!$B:$B,0),MATCH('予選ヒートAGr-レース結果表'!K$11,'[1]予選ヒートAGr-レース結果表（貼付）'!$1:$1,0)))),"")</f>
        <v>1.6E-2</v>
      </c>
      <c r="L17" s="40">
        <f>IFERROR(IF(A17="DNS","",IF(A17="DQ","",INDEX('[1]予選ヒートAGr-レース結果表（貼付）'!$A:$Z,MATCH($B17,'[1]予選ヒートAGr-レース結果表（貼付）'!$B:$B,0),MATCH('予選ヒートAGr-レース結果表'!L$11,'[1]予選ヒートAGr-レース結果表（貼付）'!$1:$1,0)))),"")</f>
        <v>56.585999999999999</v>
      </c>
      <c r="M17" s="41" t="str">
        <f t="shared" si="0"/>
        <v/>
      </c>
      <c r="N17" s="42"/>
      <c r="O17" s="3"/>
      <c r="P17" s="4" t="str">
        <f>IF(IFERROR(INDEX('[1]予選ヒートAGr-レース結果表（貼付）'!$A:$Z,MATCH($B17,'[1]予選ヒートAGr-レース結果表（貼付）'!$B:$B,0),MATCH(P$11,'[1]予選ヒートAGr-レース結果表（貼付）'!$1:$1,0)),"")=0,"",IFERROR(INDEX('[1]予選ヒートAGr-レース結果表（貼付）'!$A:$Z,MATCH($B17,'[1]予選ヒートAGr-レース結果表（貼付）'!$B:$B,0),MATCH(P$11,'[1]予選ヒートAGr-レース結果表（貼付）'!$1:$1,0)),""))</f>
        <v/>
      </c>
      <c r="Q17" s="4" t="str">
        <f>IF(P17="","",COUNTIF($P$13:P17,"&lt;&gt;"&amp;""))</f>
        <v/>
      </c>
      <c r="R17" s="4" t="str">
        <f t="shared" si="1"/>
        <v/>
      </c>
      <c r="S17" s="4" t="str">
        <f>IF(IFERROR(INDEX('[1]予選ヒートAGr-レース結果表（貼付）'!$A:$Z,MATCH($A17,'[1]予選ヒートAGr-レース結果表（貼付）'!$A:$A,0),MATCH(S$11,'[1]予選ヒートAGr-レース結果表（貼付）'!$1:$1,0)),"")=0,"",IFERROR(INDEX('[1]予選ヒートAGr-レース結果表（貼付）'!$A:$Z,MATCH($A17,'[1]予選ヒートAGr-レース結果表（貼付）'!$A:$A,0),MATCH(S$11,'[1]予選ヒートAGr-レース結果表（貼付）'!$1:$1,0)),""))</f>
        <v/>
      </c>
      <c r="T17" s="4"/>
      <c r="U17" s="4">
        <f>IF(IFERROR(INDEX('[1]予選ヒートAGr-レース結果表（貼付）'!$A:$Z,MATCH($B17,'[1]予選ヒートAGr-レース結果表（貼付）'!$B:$B,0),MATCH(U$11,'[1]予選ヒートAGr-レース結果表（貼付）'!$1:$1,0)),"")=0,"",IFERROR(INDEX('[1]予選ヒートAGr-レース結果表（貼付）'!$A:$Z,MATCH($B17,'[1]予選ヒートAGr-レース結果表（貼付）'!$B:$B,0),MATCH(U$11,'[1]予選ヒートAGr-レース結果表（貼付）'!$1:$1,0)),""))</f>
        <v>80.415999999999997</v>
      </c>
    </row>
    <row r="18" spans="1:21" ht="12.75" customHeight="1" x14ac:dyDescent="0.2">
      <c r="A18" s="30">
        <f>IF(OR('[1]予選ヒートAGr-レース結果表（貼付）'!A7="DNF",'[1]予選ヒートAGr-レース結果表（貼付）'!A7="DNS",'[1]予選ヒートAGr-レース結果表（貼付）'!A7="DQ"),'[1]予選ヒートAGr-レース結果表（貼付）'!A7,IF(MAX('[1]予選ヒートAGr-レース結果表（貼付）'!$A:$A)&gt;A17,A17+1,""))</f>
        <v>6</v>
      </c>
      <c r="B18" s="31">
        <f>IFERROR(INDEX('[1]予選ヒートAGr-レース結果表（貼付）'!A7:$Z$50,MATCH($A18,'[1]予選ヒートAGr-レース結果表（貼付）'!A7:$A$50,0),MATCH('[1]公式予選（TT）AGr-結果表（印刷）'!B$11,'[1]予選ヒートAGr-レース結果表（貼付）'!$1:$1,0)),"")</f>
        <v>15</v>
      </c>
      <c r="C18" s="32"/>
      <c r="D18" s="33" t="str">
        <f>IFERROR(INDEX('[1]予選ヒートAGr-レース結果表（貼付）'!$A:$Z,MATCH($A18,'[1]予選ヒートAGr-レース結果表（貼付）'!$A:$A,0),MATCH('予選ヒートAGr-レース結果表'!D$11,'[1]予選ヒートAGr-レース結果表（貼付）'!$1:$1,0)),"")</f>
        <v>田中 哲</v>
      </c>
      <c r="E18" s="34" t="str">
        <f>IFERROR(INDEX('[1]予選ヒートAGr-レース結果表（貼付）'!$A:$Z,MATCH($A18,'[1]予選ヒートAGr-レース結果表（貼付）'!$A:$A,0),MATCH('予選ヒートAGr-レース結果表'!E$11,'[1]予選ヒートAGr-レース結果表（貼付）'!$1:$1,0)),"")</f>
        <v>birelART/YAMAHA</v>
      </c>
      <c r="F18" s="35" t="str">
        <f>IFERROR(INDEX('[1]予選ヒートAGr-レース結果表（貼付）'!$A:$Z,MATCH($A18,'[1]予選ヒートAGr-レース結果表（貼付）'!$A:$A,0),MATCH('予選ヒートAGr-レース結果表'!F$11,'[1]予選ヒートAGr-レース結果表（貼付）'!$1:$1,0)),"")</f>
        <v>Astech</v>
      </c>
      <c r="G18" s="36" t="str">
        <f>IFERROR(INDEX('[1]予選ヒートAGr-レース結果表（貼付）'!$A:$Z,MATCH($A18,'[1]予選ヒートAGr-レース結果表（貼付）'!$A:$A,0),MATCH('予選ヒートAGr-レース結果表'!G$11,'[1]予選ヒートAGr-レース結果表（貼付）'!$1:$1,0)),"")</f>
        <v>BS</v>
      </c>
      <c r="H18" s="37">
        <f>IF(A18="DNS","",IF(A18="DQ","",INDEX('[1]予選ヒートAGr-レース結果表（貼付）'!$A:$Z,MATCH($B18,'[1]予選ヒートAGr-レース結果表（貼付）'!$B:$B,0),MATCH('予選ヒートAGr-レース結果表'!H$11,'[1]予選ヒートAGr-レース結果表（貼付）'!$1:$1,0))))</f>
        <v>10</v>
      </c>
      <c r="I18" s="38">
        <f>IFERROR(IF(A18="DNS","ｽﾀｰﾄ出来ず",IF(A18="DQ","失　格",INDEX('[1]予選ヒートAGr-レース結果表（貼付）'!$A:$Z,MATCH($B18,'[1]予選ヒートAGr-レース結果表（貼付）'!$B:$B,0),MATCH('予選ヒートAGr-レース結果表'!I$11,'[1]予選ヒートAGr-レース結果表（貼付）'!$1:$1,0)))),"")</f>
        <v>6.6439004629629634E-3</v>
      </c>
      <c r="J18" s="39">
        <f>IFERROR(IF(A18="DNS","",IF(A18="DQ","",INDEX('[1]予選ヒートAGr-レース結果表（貼付）'!$A:$Z,MATCH($B18,'[1]予選ヒートAGr-レース結果表（貼付）'!$B:$B,0),MATCH('予選ヒートAGr-レース結果表'!J$11,'[1]予選ヒートAGr-レース結果表（貼付）'!$1:$1,0)))),"")</f>
        <v>6.4969999999999999</v>
      </c>
      <c r="K18" s="39">
        <f>IFERROR(IF(A18="DNS","",IF(A18="DQ","",INDEX('[1]予選ヒートAGr-レース結果表（貼付）'!$A:$Z,MATCH($B18,'[1]予選ヒートAGr-レース結果表（貼付）'!$B:$B,0),MATCH('予選ヒートAGr-レース結果表'!K$11,'[1]予選ヒートAGr-レース結果表（貼付）'!$1:$1,0)))),"")</f>
        <v>0.215</v>
      </c>
      <c r="L18" s="40">
        <f>IFERROR(IF(A18="DNS","",IF(A18="DQ","",INDEX('[1]予選ヒートAGr-レース結果表（貼付）'!$A:$Z,MATCH($B18,'[1]予選ヒートAGr-レース結果表（貼付）'!$B:$B,0),MATCH('予選ヒートAGr-レース結果表'!L$11,'[1]予選ヒートAGr-レース結果表（貼付）'!$1:$1,0)))),"")</f>
        <v>56.716000000000001</v>
      </c>
      <c r="M18" s="41" t="str">
        <f t="shared" si="0"/>
        <v/>
      </c>
      <c r="N18" s="42"/>
      <c r="O18" s="3"/>
      <c r="P18" s="4" t="str">
        <f>IF(IFERROR(INDEX('[1]予選ヒートAGr-レース結果表（貼付）'!$A:$Z,MATCH($B18,'[1]予選ヒートAGr-レース結果表（貼付）'!$B:$B,0),MATCH(P$11,'[1]予選ヒートAGr-レース結果表（貼付）'!$1:$1,0)),"")=0,"",IFERROR(INDEX('[1]予選ヒートAGr-レース結果表（貼付）'!$A:$Z,MATCH($B18,'[1]予選ヒートAGr-レース結果表（貼付）'!$B:$B,0),MATCH(P$11,'[1]予選ヒートAGr-レース結果表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予選ヒートAGr-レース結果表（貼付）'!$A:$Z,MATCH($A18,'[1]予選ヒートAGr-レース結果表（貼付）'!$A:$A,0),MATCH(S$11,'[1]予選ヒートAGr-レース結果表（貼付）'!$1:$1,0)),"")=0,"",IFERROR(INDEX('[1]予選ヒートAGr-レース結果表（貼付）'!$A:$Z,MATCH($A18,'[1]予選ヒートAGr-レース結果表（貼付）'!$A:$A,0),MATCH(S$11,'[1]予選ヒートAGr-レース結果表（貼付）'!$1:$1,0)),""))</f>
        <v/>
      </c>
      <c r="T18" s="4"/>
      <c r="U18" s="4">
        <f>IF(IFERROR(INDEX('[1]予選ヒートAGr-レース結果表（貼付）'!$A:$Z,MATCH($B18,'[1]予選ヒートAGr-レース結果表（貼付）'!$B:$B,0),MATCH(U$11,'[1]予選ヒートAGr-レース結果表（貼付）'!$1:$1,0)),"")=0,"",IFERROR(INDEX('[1]予選ヒートAGr-レース結果表（貼付）'!$A:$Z,MATCH($B18,'[1]予選ヒートAGr-レース結果表（貼付）'!$B:$B,0),MATCH(U$11,'[1]予選ヒートAGr-レース結果表（貼付）'!$1:$1,0)),""))</f>
        <v>80.230999999999995</v>
      </c>
    </row>
    <row r="19" spans="1:21" ht="12.75" customHeight="1" x14ac:dyDescent="0.2">
      <c r="A19" s="30">
        <f>IF(OR('[1]予選ヒートAGr-レース結果表（貼付）'!A8="DNF",'[1]予選ヒートAGr-レース結果表（貼付）'!A8="DNS",'[1]予選ヒートAGr-レース結果表（貼付）'!A8="DQ"),'[1]予選ヒートAGr-レース結果表（貼付）'!A8,IF(MAX('[1]予選ヒートAGr-レース結果表（貼付）'!$A:$A)&gt;A18,A18+1,""))</f>
        <v>7</v>
      </c>
      <c r="B19" s="31">
        <f>IFERROR(INDEX('[1]予選ヒートAGr-レース結果表（貼付）'!A8:$Z$50,MATCH($A19,'[1]予選ヒートAGr-レース結果表（貼付）'!A8:$A$50,0),MATCH('[1]公式予選（TT）AGr-結果表（印刷）'!B$11,'[1]予選ヒートAGr-レース結果表（貼付）'!$1:$1,0)),"")</f>
        <v>31</v>
      </c>
      <c r="C19" s="32"/>
      <c r="D19" s="33" t="str">
        <f>IFERROR(INDEX('[1]予選ヒートAGr-レース結果表（貼付）'!$A:$Z,MATCH($A19,'[1]予選ヒートAGr-レース結果表（貼付）'!$A:$A,0),MATCH('予選ヒートAGr-レース結果表'!D$11,'[1]予選ヒートAGr-レース結果表（貼付）'!$1:$1,0)),"")</f>
        <v>長内 正人</v>
      </c>
      <c r="E19" s="34" t="str">
        <f>IFERROR(INDEX('[1]予選ヒートAGr-レース結果表（貼付）'!$A:$Z,MATCH($A19,'[1]予選ヒートAGr-レース結果表（貼付）'!$A:$A,0),MATCH('予選ヒートAGr-レース結果表'!E$11,'[1]予選ヒートAGr-レース結果表（貼付）'!$1:$1,0)),"")</f>
        <v>ビレル/YAMAHA</v>
      </c>
      <c r="F19" s="35" t="str">
        <f>IFERROR(INDEX('[1]予選ヒートAGr-レース結果表（貼付）'!$A:$Z,MATCH($A19,'[1]予選ヒートAGr-レース結果表（貼付）'!$A:$A,0),MATCH('予選ヒートAGr-レース結果表'!F$11,'[1]予選ヒートAGr-レース結果表（貼付）'!$1:$1,0)),"")</f>
        <v>wellstoneKC with 茂原TC</v>
      </c>
      <c r="G19" s="36" t="str">
        <f>IFERROR(INDEX('[1]予選ヒートAGr-レース結果表（貼付）'!$A:$Z,MATCH($A19,'[1]予選ヒートAGr-レース結果表（貼付）'!$A:$A,0),MATCH('予選ヒートAGr-レース結果表'!G$11,'[1]予選ヒートAGr-レース結果表（貼付）'!$1:$1,0)),"")</f>
        <v>BS</v>
      </c>
      <c r="H19" s="37">
        <f>IF(A19="DNS","",IF(A19="DQ","",INDEX('[1]予選ヒートAGr-レース結果表（貼付）'!$A:$Z,MATCH($B19,'[1]予選ヒートAGr-レース結果表（貼付）'!$B:$B,0),MATCH('予選ヒートAGr-レース結果表'!H$11,'[1]予選ヒートAGr-レース結果表（貼付）'!$1:$1,0))))</f>
        <v>10</v>
      </c>
      <c r="I19" s="38">
        <f>IFERROR(IF(A19="DNS","ｽﾀｰﾄ出来ず",IF(A19="DQ","失　格",INDEX('[1]予選ヒートAGr-レース結果表（貼付）'!$A:$Z,MATCH($B19,'[1]予選ヒートAGr-レース結果表（貼付）'!$B:$B,0),MATCH('予選ヒートAGr-レース結果表'!I$11,'[1]予選ヒートAGr-レース結果表（貼付）'!$1:$1,0)))),"")</f>
        <v>6.6521643518518518E-3</v>
      </c>
      <c r="J19" s="39">
        <f>IFERROR(IF(A19="DNS","",IF(A19="DQ","",INDEX('[1]予選ヒートAGr-レース結果表（貼付）'!$A:$Z,MATCH($B19,'[1]予選ヒートAGr-レース結果表（貼付）'!$B:$B,0),MATCH('予選ヒートAGr-レース結果表'!J$11,'[1]予選ヒートAGr-レース結果表（貼付）'!$1:$1,0)))),"")</f>
        <v>7.2110000000000003</v>
      </c>
      <c r="K19" s="39">
        <f>IFERROR(IF(A19="DNS","",IF(A19="DQ","",INDEX('[1]予選ヒートAGr-レース結果表（貼付）'!$A:$Z,MATCH($B19,'[1]予選ヒートAGr-レース結果表（貼付）'!$B:$B,0),MATCH('予選ヒートAGr-レース結果表'!K$11,'[1]予選ヒートAGr-レース結果表（貼付）'!$1:$1,0)))),"")</f>
        <v>0.71399999999999997</v>
      </c>
      <c r="L19" s="40">
        <f>IFERROR(IF(A19="DNS","",IF(A19="DQ","",INDEX('[1]予選ヒートAGr-レース結果表（貼付）'!$A:$Z,MATCH($B19,'[1]予選ヒートAGr-レース結果表（貼付）'!$B:$B,0),MATCH('予選ヒートAGr-レース結果表'!L$11,'[1]予選ヒートAGr-レース結果表（貼付）'!$1:$1,0)))),"")</f>
        <v>56.915999999999997</v>
      </c>
      <c r="M19" s="41" t="str">
        <f t="shared" si="0"/>
        <v/>
      </c>
      <c r="N19" s="42"/>
      <c r="O19" s="3"/>
      <c r="P19" s="4" t="str">
        <f>IF(IFERROR(INDEX('[1]予選ヒートAGr-レース結果表（貼付）'!$A:$Z,MATCH($B19,'[1]予選ヒートAGr-レース結果表（貼付）'!$B:$B,0),MATCH(P$11,'[1]予選ヒートAGr-レース結果表（貼付）'!$1:$1,0)),"")=0,"",IFERROR(INDEX('[1]予選ヒートAGr-レース結果表（貼付）'!$A:$Z,MATCH($B19,'[1]予選ヒートAGr-レース結果表（貼付）'!$B:$B,0),MATCH(P$11,'[1]予選ヒートAGr-レース結果表（貼付）'!$1:$1,0)),""))</f>
        <v/>
      </c>
      <c r="Q19" s="4" t="str">
        <f>IF(P19="","",COUNTIF($P$13:P19,"&lt;&gt;"&amp;""))</f>
        <v/>
      </c>
      <c r="R19" s="4" t="str">
        <f t="shared" si="1"/>
        <v/>
      </c>
      <c r="S19" s="4" t="str">
        <f>IF(IFERROR(INDEX('[1]予選ヒートAGr-レース結果表（貼付）'!$A:$Z,MATCH($A19,'[1]予選ヒートAGr-レース結果表（貼付）'!$A:$A,0),MATCH(S$11,'[1]予選ヒートAGr-レース結果表（貼付）'!$1:$1,0)),"")=0,"",IFERROR(INDEX('[1]予選ヒートAGr-レース結果表（貼付）'!$A:$Z,MATCH($A19,'[1]予選ヒートAGr-レース結果表（貼付）'!$A:$A,0),MATCH(S$11,'[1]予選ヒートAGr-レース結果表（貼付）'!$1:$1,0)),""))</f>
        <v/>
      </c>
      <c r="T19" s="4"/>
      <c r="U19" s="4">
        <f>IF(IFERROR(INDEX('[1]予選ヒートAGr-レース結果表（貼付）'!$A:$Z,MATCH($B19,'[1]予選ヒートAGr-レース結果表（貼付）'!$B:$B,0),MATCH(U$11,'[1]予選ヒートAGr-レース結果表（貼付）'!$1:$1,0)),"")=0,"",IFERROR(INDEX('[1]予選ヒートAGr-レース結果表（貼付）'!$A:$Z,MATCH($B19,'[1]予選ヒートAGr-レース結果表（貼付）'!$B:$B,0),MATCH(U$11,'[1]予選ヒートAGr-レース結果表（貼付）'!$1:$1,0)),""))</f>
        <v>79.948999999999998</v>
      </c>
    </row>
    <row r="20" spans="1:21" ht="12.75" customHeight="1" x14ac:dyDescent="0.2">
      <c r="A20" s="30">
        <f>IF(OR('[1]予選ヒートAGr-レース結果表（貼付）'!A9="DNF",'[1]予選ヒートAGr-レース結果表（貼付）'!A9="DNS",'[1]予選ヒートAGr-レース結果表（貼付）'!A9="DQ"),'[1]予選ヒートAGr-レース結果表（貼付）'!A9,IF(MAX('[1]予選ヒートAGr-レース結果表（貼付）'!$A:$A)&gt;A19,A19+1,""))</f>
        <v>8</v>
      </c>
      <c r="B20" s="31">
        <f>IFERROR(INDEX('[1]予選ヒートAGr-レース結果表（貼付）'!A9:$Z$50,MATCH($A20,'[1]予選ヒートAGr-レース結果表（貼付）'!A9:$A$50,0),MATCH('[1]公式予選（TT）AGr-結果表（印刷）'!B$11,'[1]予選ヒートAGr-レース結果表（貼付）'!$1:$1,0)),"")</f>
        <v>12</v>
      </c>
      <c r="C20" s="32"/>
      <c r="D20" s="33" t="str">
        <f>IFERROR(INDEX('[1]予選ヒートAGr-レース結果表（貼付）'!$A:$Z,MATCH($A20,'[1]予選ヒートAGr-レース結果表（貼付）'!$A:$A,0),MATCH('予選ヒートAGr-レース結果表'!D$11,'[1]予選ヒートAGr-レース結果表（貼付）'!$1:$1,0)),"")</f>
        <v>辻井 啓貴</v>
      </c>
      <c r="E20" s="34" t="str">
        <f>IFERROR(INDEX('[1]予選ヒートAGr-レース結果表（貼付）'!$A:$Z,MATCH($A20,'[1]予選ヒートAGr-レース結果表（貼付）'!$A:$A,0),MATCH('予選ヒートAGr-レース結果表'!E$11,'[1]予選ヒートAGr-レース結果表（貼付）'!$1:$1,0)),"")</f>
        <v>KOSMIC/YAMAHA</v>
      </c>
      <c r="F20" s="35" t="str">
        <f>IFERROR(INDEX('[1]予選ヒートAGr-レース結果表（貼付）'!$A:$Z,MATCH($A20,'[1]予選ヒートAGr-レース結果表（貼付）'!$A:$A,0),MATCH('予選ヒートAGr-レース結果表'!F$11,'[1]予選ヒートAGr-レース結果表（貼付）'!$1:$1,0)),"")</f>
        <v>EHRE motorsport</v>
      </c>
      <c r="G20" s="36" t="str">
        <f>IFERROR(INDEX('[1]予選ヒートAGr-レース結果表（貼付）'!$A:$Z,MATCH($A20,'[1]予選ヒートAGr-レース結果表（貼付）'!$A:$A,0),MATCH('予選ヒートAGr-レース結果表'!G$11,'[1]予選ヒートAGr-レース結果表（貼付）'!$1:$1,0)),"")</f>
        <v>BS</v>
      </c>
      <c r="H20" s="37">
        <f>IF(A20="DNS","",IF(A20="DQ","",INDEX('[1]予選ヒートAGr-レース結果表（貼付）'!$A:$Z,MATCH($B20,'[1]予選ヒートAGr-レース結果表（貼付）'!$B:$B,0),MATCH('予選ヒートAGr-レース結果表'!H$11,'[1]予選ヒートAGr-レース結果表（貼付）'!$1:$1,0))))</f>
        <v>10</v>
      </c>
      <c r="I20" s="38">
        <f>IFERROR(IF(A20="DNS","ｽﾀｰﾄ出来ず",IF(A20="DQ","失　格",INDEX('[1]予選ヒートAGr-レース結果表（貼付）'!$A:$Z,MATCH($B20,'[1]予選ヒートAGr-レース結果表（貼付）'!$B:$B,0),MATCH('予選ヒートAGr-レース結果表'!I$11,'[1]予選ヒートAGr-レース結果表（貼付）'!$1:$1,0)))),"")</f>
        <v>6.654189814814815E-3</v>
      </c>
      <c r="J20" s="39">
        <f>IFERROR(IF(A20="DNS","",IF(A20="DQ","",INDEX('[1]予選ヒートAGr-レース結果表（貼付）'!$A:$Z,MATCH($B20,'[1]予選ヒートAGr-レース結果表（貼付）'!$B:$B,0),MATCH('予選ヒートAGr-レース結果表'!J$11,'[1]予選ヒートAGr-レース結果表（貼付）'!$1:$1,0)))),"")</f>
        <v>7.3860000000000001</v>
      </c>
      <c r="K20" s="39">
        <f>IFERROR(IF(A20="DNS","",IF(A20="DQ","",INDEX('[1]予選ヒートAGr-レース結果表（貼付）'!$A:$Z,MATCH($B20,'[1]予選ヒートAGr-レース結果表（貼付）'!$B:$B,0),MATCH('予選ヒートAGr-レース結果表'!K$11,'[1]予選ヒートAGr-レース結果表（貼付）'!$1:$1,0)))),"")</f>
        <v>0.17499999999999999</v>
      </c>
      <c r="L20" s="40">
        <f>IFERROR(IF(A20="DNS","",IF(A20="DQ","",INDEX('[1]予選ヒートAGr-レース結果表（貼付）'!$A:$Z,MATCH($B20,'[1]予選ヒートAGr-レース結果表（貼付）'!$B:$B,0),MATCH('予選ヒートAGr-レース結果表'!L$11,'[1]予選ヒートAGr-レース結果表（貼付）'!$1:$1,0)))),"")</f>
        <v>56.618000000000002</v>
      </c>
      <c r="M20" s="41" t="str">
        <f t="shared" si="0"/>
        <v/>
      </c>
      <c r="N20" s="42"/>
      <c r="O20" s="3"/>
      <c r="P20" s="4" t="str">
        <f>IF(IFERROR(INDEX('[1]予選ヒートAGr-レース結果表（貼付）'!$A:$Z,MATCH($B20,'[1]予選ヒートAGr-レース結果表（貼付）'!$B:$B,0),MATCH(P$11,'[1]予選ヒートAGr-レース結果表（貼付）'!$1:$1,0)),"")=0,"",IFERROR(INDEX('[1]予選ヒートAGr-レース結果表（貼付）'!$A:$Z,MATCH($B20,'[1]予選ヒートAGr-レース結果表（貼付）'!$B:$B,0),MATCH(P$11,'[1]予選ヒートAGr-レース結果表（貼付）'!$1:$1,0)),""))</f>
        <v/>
      </c>
      <c r="Q20" s="4" t="str">
        <f>IF(P20="","",COUNTIF($P$13:P20,"&lt;&gt;"&amp;""))</f>
        <v/>
      </c>
      <c r="R20" s="4" t="str">
        <f t="shared" si="1"/>
        <v/>
      </c>
      <c r="S20" s="4" t="str">
        <f>IF(IFERROR(INDEX('[1]予選ヒートAGr-レース結果表（貼付）'!$A:$Z,MATCH($A20,'[1]予選ヒートAGr-レース結果表（貼付）'!$A:$A,0),MATCH(S$11,'[1]予選ヒートAGr-レース結果表（貼付）'!$1:$1,0)),"")=0,"",IFERROR(INDEX('[1]予選ヒートAGr-レース結果表（貼付）'!$A:$Z,MATCH($A20,'[1]予選ヒートAGr-レース結果表（貼付）'!$A:$A,0),MATCH(S$11,'[1]予選ヒートAGr-レース結果表（貼付）'!$1:$1,0)),""))</f>
        <v/>
      </c>
      <c r="T20" s="4"/>
      <c r="U20" s="4">
        <f>IF(IFERROR(INDEX('[1]予選ヒートAGr-レース結果表（貼付）'!$A:$Z,MATCH($B20,'[1]予選ヒートAGr-レース結果表（貼付）'!$B:$B,0),MATCH(U$11,'[1]予選ヒートAGr-レース結果表（貼付）'!$1:$1,0)),"")=0,"",IFERROR(INDEX('[1]予選ヒートAGr-レース結果表（貼付）'!$A:$Z,MATCH($B20,'[1]予選ヒートAGr-レース結果表（貼付）'!$B:$B,0),MATCH(U$11,'[1]予選ヒートAGr-レース結果表（貼付）'!$1:$1,0)),""))</f>
        <v>80.37</v>
      </c>
    </row>
    <row r="21" spans="1:21" ht="12.75" customHeight="1" x14ac:dyDescent="0.2">
      <c r="A21" s="30">
        <f>IF(OR('[1]予選ヒートAGr-レース結果表（貼付）'!A10="DNF",'[1]予選ヒートAGr-レース結果表（貼付）'!A10="DNS",'[1]予選ヒートAGr-レース結果表（貼付）'!A10="DQ"),'[1]予選ヒートAGr-レース結果表（貼付）'!A10,IF(MAX('[1]予選ヒートAGr-レース結果表（貼付）'!$A:$A)&gt;A20,A20+1,""))</f>
        <v>9</v>
      </c>
      <c r="B21" s="31">
        <f>IFERROR(INDEX('[1]予選ヒートAGr-レース結果表（貼付）'!A10:$Z$50,MATCH($A21,'[1]予選ヒートAGr-レース結果表（貼付）'!A10:$A$50,0),MATCH('[1]公式予選（TT）AGr-結果表（印刷）'!B$11,'[1]予選ヒートAGr-レース結果表（貼付）'!$1:$1,0)),"")</f>
        <v>9</v>
      </c>
      <c r="C21" s="32"/>
      <c r="D21" s="33" t="str">
        <f>IFERROR(INDEX('[1]予選ヒートAGr-レース結果表（貼付）'!$A:$Z,MATCH($A21,'[1]予選ヒートAGr-レース結果表（貼付）'!$A:$A,0),MATCH('予選ヒートAGr-レース結果表'!D$11,'[1]予選ヒートAGr-レース結果表（貼付）'!$1:$1,0)),"")</f>
        <v>澤口 宙征</v>
      </c>
      <c r="E21" s="34" t="str">
        <f>IFERROR(INDEX('[1]予選ヒートAGr-レース結果表（貼付）'!$A:$Z,MATCH($A21,'[1]予選ヒートAGr-レース結果表（貼付）'!$A:$A,0),MATCH('予選ヒートAGr-レース結果表'!E$11,'[1]予選ヒートAGr-レース結果表（貼付）'!$1:$1,0)),"")</f>
        <v>REDSPEED/YAMAHA</v>
      </c>
      <c r="F21" s="35" t="str">
        <f>IFERROR(INDEX('[1]予選ヒートAGr-レース結果表（貼付）'!$A:$Z,MATCH($A21,'[1]予選ヒートAGr-レース結果表（貼付）'!$A:$A,0),MATCH('予選ヒートAGr-レース結果表'!F$11,'[1]予選ヒートAGr-レース結果表（貼付）'!$1:$1,0)),"")</f>
        <v>ﾊﾗﾀﾞｶｰﾄｸﾗﾌﾞ</v>
      </c>
      <c r="G21" s="36" t="str">
        <f>IFERROR(INDEX('[1]予選ヒートAGr-レース結果表（貼付）'!$A:$Z,MATCH($A21,'[1]予選ヒートAGr-レース結果表（貼付）'!$A:$A,0),MATCH('予選ヒートAGr-レース結果表'!G$11,'[1]予選ヒートAGr-レース結果表（貼付）'!$1:$1,0)),"")</f>
        <v>BS</v>
      </c>
      <c r="H21" s="37">
        <f>IF(A21="DNS","",IF(A21="DQ","",INDEX('[1]予選ヒートAGr-レース結果表（貼付）'!$A:$Z,MATCH($B21,'[1]予選ヒートAGr-レース結果表（貼付）'!$B:$B,0),MATCH('予選ヒートAGr-レース結果表'!H$11,'[1]予選ヒートAGr-レース結果表（貼付）'!$1:$1,0))))</f>
        <v>10</v>
      </c>
      <c r="I21" s="38">
        <f>IFERROR(IF(A21="DNS","ｽﾀｰﾄ出来ず",IF(A21="DQ","失　格",INDEX('[1]予選ヒートAGr-レース結果表（貼付）'!$A:$Z,MATCH($B21,'[1]予選ヒートAGr-レース結果表（貼付）'!$B:$B,0),MATCH('予選ヒートAGr-レース結果表'!I$11,'[1]予選ヒートAGr-レース結果表（貼付）'!$1:$1,0)))),"")</f>
        <v>6.6584490740740736E-3</v>
      </c>
      <c r="J21" s="39">
        <f>IFERROR(IF(A21="DNS","",IF(A21="DQ","",INDEX('[1]予選ヒートAGr-レース結果表（貼付）'!$A:$Z,MATCH($B21,'[1]予選ヒートAGr-レース結果表（貼付）'!$B:$B,0),MATCH('予選ヒートAGr-レース結果表'!J$11,'[1]予選ヒートAGr-レース結果表（貼付）'!$1:$1,0)))),"")</f>
        <v>7.7539999999999996</v>
      </c>
      <c r="K21" s="39">
        <f>IFERROR(IF(A21="DNS","",IF(A21="DQ","",INDEX('[1]予選ヒートAGr-レース結果表（貼付）'!$A:$Z,MATCH($B21,'[1]予選ヒートAGr-レース結果表（貼付）'!$B:$B,0),MATCH('予選ヒートAGr-レース結果表'!K$11,'[1]予選ヒートAGr-レース結果表（貼付）'!$1:$1,0)))),"")</f>
        <v>0.36799999999999999</v>
      </c>
      <c r="L21" s="40">
        <f>IFERROR(IF(A21="DNS","",IF(A21="DQ","",INDEX('[1]予選ヒートAGr-レース結果表（貼付）'!$A:$Z,MATCH($B21,'[1]予選ヒートAGr-レース結果表（貼付）'!$B:$B,0),MATCH('予選ヒートAGr-レース結果表'!L$11,'[1]予選ヒートAGr-レース結果表（貼付）'!$1:$1,0)))),"")</f>
        <v>56.936</v>
      </c>
      <c r="M21" s="41" t="str">
        <f t="shared" si="0"/>
        <v/>
      </c>
      <c r="N21" s="42"/>
      <c r="O21" s="3"/>
      <c r="P21" s="4" t="str">
        <f>IF(IFERROR(INDEX('[1]予選ヒートAGr-レース結果表（貼付）'!$A:$Z,MATCH($B21,'[1]予選ヒートAGr-レース結果表（貼付）'!$B:$B,0),MATCH(P$11,'[1]予選ヒートAGr-レース結果表（貼付）'!$1:$1,0)),"")=0,"",IFERROR(INDEX('[1]予選ヒートAGr-レース結果表（貼付）'!$A:$Z,MATCH($B21,'[1]予選ヒートAGr-レース結果表（貼付）'!$B:$B,0),MATCH(P$11,'[1]予選ヒートAGr-レース結果表（貼付）'!$1:$1,0)),""))</f>
        <v/>
      </c>
      <c r="Q21" s="4" t="str">
        <f>IF(P21="","",COUNTIF($P$13:P21,"&lt;&gt;"&amp;""))</f>
        <v/>
      </c>
      <c r="R21" s="4" t="str">
        <f t="shared" si="1"/>
        <v/>
      </c>
      <c r="S21" s="4" t="str">
        <f>IF(IFERROR(INDEX('[1]予選ヒートAGr-レース結果表（貼付）'!$A:$Z,MATCH($A21,'[1]予選ヒートAGr-レース結果表（貼付）'!$A:$A,0),MATCH(S$11,'[1]予選ヒートAGr-レース結果表（貼付）'!$1:$1,0)),"")=0,"",IFERROR(INDEX('[1]予選ヒートAGr-レース結果表（貼付）'!$A:$Z,MATCH($A21,'[1]予選ヒートAGr-レース結果表（貼付）'!$A:$A,0),MATCH(S$11,'[1]予選ヒートAGr-レース結果表（貼付）'!$1:$1,0)),""))</f>
        <v/>
      </c>
      <c r="T21" s="4"/>
      <c r="U21" s="4">
        <f>IF(IFERROR(INDEX('[1]予選ヒートAGr-レース結果表（貼付）'!$A:$Z,MATCH($B21,'[1]予選ヒートAGr-レース結果表（貼付）'!$B:$B,0),MATCH(U$11,'[1]予選ヒートAGr-レース結果表（貼付）'!$1:$1,0)),"")=0,"",IFERROR(INDEX('[1]予選ヒートAGr-レース結果表（貼付）'!$A:$Z,MATCH($B21,'[1]予選ヒートAGr-レース結果表（貼付）'!$B:$B,0),MATCH(U$11,'[1]予選ヒートAGr-レース結果表（貼付）'!$1:$1,0)),""))</f>
        <v>79.921000000000006</v>
      </c>
    </row>
    <row r="22" spans="1:21" ht="12.75" customHeight="1" x14ac:dyDescent="0.2">
      <c r="A22" s="30">
        <f>IF(OR('[1]予選ヒートAGr-レース結果表（貼付）'!A11="DNF",'[1]予選ヒートAGr-レース結果表（貼付）'!A11="DNS",'[1]予選ヒートAGr-レース結果表（貼付）'!A11="DQ"),'[1]予選ヒートAGr-レース結果表（貼付）'!A11,IF(MAX('[1]予選ヒートAGr-レース結果表（貼付）'!$A:$A)&gt;A21,A21+1,""))</f>
        <v>10</v>
      </c>
      <c r="B22" s="31">
        <f>IFERROR(INDEX('[1]予選ヒートAGr-レース結果表（貼付）'!A11:$Z$50,MATCH($A22,'[1]予選ヒートAGr-レース結果表（貼付）'!A11:$A$50,0),MATCH('[1]公式予選（TT）AGr-結果表（印刷）'!B$11,'[1]予選ヒートAGr-レース結果表（貼付）'!$1:$1,0)),"")</f>
        <v>97</v>
      </c>
      <c r="C22" s="32"/>
      <c r="D22" s="33" t="str">
        <f>IFERROR(INDEX('[1]予選ヒートAGr-レース結果表（貼付）'!$A:$Z,MATCH($A22,'[1]予選ヒートAGr-レース結果表（貼付）'!$A:$A,0),MATCH('予選ヒートAGr-レース結果表'!D$11,'[1]予選ヒートAGr-レース結果表（貼付）'!$1:$1,0)),"")</f>
        <v>喜多 佑気</v>
      </c>
      <c r="E22" s="34" t="str">
        <f>IFERROR(INDEX('[1]予選ヒートAGr-レース結果表（貼付）'!$A:$Z,MATCH($A22,'[1]予選ヒートAGr-レース結果表（貼付）'!$A:$A,0),MATCH('予選ヒートAGr-レース結果表'!E$11,'[1]予選ヒートAGr-レース結果表（貼付）'!$1:$1,0)),"")</f>
        <v>mach1/YAMAHA</v>
      </c>
      <c r="F22" s="35" t="str">
        <f>IFERROR(INDEX('[1]予選ヒートAGr-レース結果表（貼付）'!$A:$Z,MATCH($A22,'[1]予選ヒートAGr-レース結果表（貼付）'!$A:$A,0),MATCH('予選ヒートAGr-レース結果表'!F$11,'[1]予選ヒートAGr-レース結果表（貼付）'!$1:$1,0)),"")</f>
        <v>ｻｰﾃｨｰｽﾞﾚｰｼﾝｸﾞ</v>
      </c>
      <c r="G22" s="36" t="str">
        <f>IFERROR(INDEX('[1]予選ヒートAGr-レース結果表（貼付）'!$A:$Z,MATCH($A22,'[1]予選ヒートAGr-レース結果表（貼付）'!$A:$A,0),MATCH('予選ヒートAGr-レース結果表'!G$11,'[1]予選ヒートAGr-レース結果表（貼付）'!$1:$1,0)),"")</f>
        <v>BS</v>
      </c>
      <c r="H22" s="37">
        <f>IF(A22="DNS","",IF(A22="DQ","",INDEX('[1]予選ヒートAGr-レース結果表（貼付）'!$A:$Z,MATCH($B22,'[1]予選ヒートAGr-レース結果表（貼付）'!$B:$B,0),MATCH('予選ヒートAGr-レース結果表'!H$11,'[1]予選ヒートAGr-レース結果表（貼付）'!$1:$1,0))))</f>
        <v>10</v>
      </c>
      <c r="I22" s="38">
        <f>IFERROR(IF(A22="DNS","ｽﾀｰﾄ出来ず",IF(A22="DQ","失　格",INDEX('[1]予選ヒートAGr-レース結果表（貼付）'!$A:$Z,MATCH($B22,'[1]予選ヒートAGr-レース結果表（貼付）'!$B:$B,0),MATCH('予選ヒートAGr-レース結果表'!I$11,'[1]予選ヒートAGr-レース結果表（貼付）'!$1:$1,0)))),"")</f>
        <v>6.6604745370370368E-3</v>
      </c>
      <c r="J22" s="39">
        <f>IFERROR(IF(A22="DNS","",IF(A22="DQ","",INDEX('[1]予選ヒートAGr-レース結果表（貼付）'!$A:$Z,MATCH($B22,'[1]予選ヒートAGr-レース結果表（貼付）'!$B:$B,0),MATCH('予選ヒートAGr-レース結果表'!J$11,'[1]予選ヒートAGr-レース結果表（貼付）'!$1:$1,0)))),"")</f>
        <v>7.9290000000000003</v>
      </c>
      <c r="K22" s="39">
        <f>IFERROR(IF(A22="DNS","",IF(A22="DQ","",INDEX('[1]予選ヒートAGr-レース結果表（貼付）'!$A:$Z,MATCH($B22,'[1]予選ヒートAGr-レース結果表（貼付）'!$B:$B,0),MATCH('予選ヒートAGr-レース結果表'!K$11,'[1]予選ヒートAGr-レース結果表（貼付）'!$1:$1,0)))),"")</f>
        <v>0.17499999999999999</v>
      </c>
      <c r="L22" s="40">
        <f>IFERROR(IF(A22="DNS","",IF(A22="DQ","",INDEX('[1]予選ヒートAGr-レース結果表（貼付）'!$A:$Z,MATCH($B22,'[1]予選ヒートAGr-レース結果表（貼付）'!$B:$B,0),MATCH('予選ヒートAGr-レース結果表'!L$11,'[1]予選ヒートAGr-レース結果表（貼付）'!$1:$1,0)))),"")</f>
        <v>56.838000000000001</v>
      </c>
      <c r="M22" s="41" t="str">
        <f t="shared" si="0"/>
        <v/>
      </c>
      <c r="N22" s="42"/>
      <c r="O22" s="3"/>
      <c r="P22" s="4" t="str">
        <f>IF(IFERROR(INDEX('[1]予選ヒートAGr-レース結果表（貼付）'!$A:$Z,MATCH($B22,'[1]予選ヒートAGr-レース結果表（貼付）'!$B:$B,0),MATCH(P$11,'[1]予選ヒートAGr-レース結果表（貼付）'!$1:$1,0)),"")=0,"",IFERROR(INDEX('[1]予選ヒートAGr-レース結果表（貼付）'!$A:$Z,MATCH($B22,'[1]予選ヒートAGr-レース結果表（貼付）'!$B:$B,0),MATCH(P$11,'[1]予選ヒートAGr-レース結果表（貼付）'!$1:$1,0)),""))</f>
        <v/>
      </c>
      <c r="Q22" s="4" t="str">
        <f>IF(P22="","",COUNTIF($P$13:P22,"&lt;&gt;"&amp;""))</f>
        <v/>
      </c>
      <c r="R22" s="4" t="str">
        <f t="shared" si="1"/>
        <v/>
      </c>
      <c r="S22" s="4" t="str">
        <f>IF(IFERROR(INDEX('[1]予選ヒートAGr-レース結果表（貼付）'!$A:$Z,MATCH($A22,'[1]予選ヒートAGr-レース結果表（貼付）'!$A:$A,0),MATCH(S$11,'[1]予選ヒートAGr-レース結果表（貼付）'!$1:$1,0)),"")=0,"",IFERROR(INDEX('[1]予選ヒートAGr-レース結果表（貼付）'!$A:$Z,MATCH($A22,'[1]予選ヒートAGr-レース結果表（貼付）'!$A:$A,0),MATCH(S$11,'[1]予選ヒートAGr-レース結果表（貼付）'!$1:$1,0)),""))</f>
        <v/>
      </c>
      <c r="T22" s="4"/>
      <c r="U22" s="4">
        <f>IF(IFERROR(INDEX('[1]予選ヒートAGr-レース結果表（貼付）'!$A:$Z,MATCH($B22,'[1]予選ヒートAGr-レース結果表（貼付）'!$B:$B,0),MATCH(U$11,'[1]予選ヒートAGr-レース結果表（貼付）'!$1:$1,0)),"")=0,"",IFERROR(INDEX('[1]予選ヒートAGr-レース結果表（貼付）'!$A:$Z,MATCH($B22,'[1]予選ヒートAGr-レース結果表（貼付）'!$B:$B,0),MATCH(U$11,'[1]予選ヒートAGr-レース結果表（貼付）'!$1:$1,0)),""))</f>
        <v>80.058999999999997</v>
      </c>
    </row>
    <row r="23" spans="1:21" ht="12.75" customHeight="1" x14ac:dyDescent="0.2">
      <c r="A23" s="30">
        <f>IF(OR('[1]予選ヒートAGr-レース結果表（貼付）'!A12="DNF",'[1]予選ヒートAGr-レース結果表（貼付）'!A12="DNS",'[1]予選ヒートAGr-レース結果表（貼付）'!A12="DQ"),'[1]予選ヒートAGr-レース結果表（貼付）'!A12,IF(MAX('[1]予選ヒートAGr-レース結果表（貼付）'!$A:$A)&gt;A22,A22+1,""))</f>
        <v>11</v>
      </c>
      <c r="B23" s="31">
        <f>IFERROR(INDEX('[1]予選ヒートAGr-レース結果表（貼付）'!A12:$Z$50,MATCH($A23,'[1]予選ヒートAGr-レース結果表（貼付）'!A12:$A$50,0),MATCH('[1]公式予選（TT）AGr-結果表（印刷）'!B$11,'[1]予選ヒートAGr-レース結果表（貼付）'!$1:$1,0)),"")</f>
        <v>53</v>
      </c>
      <c r="C23" s="32"/>
      <c r="D23" s="33" t="str">
        <f>IFERROR(INDEX('[1]予選ヒートAGr-レース結果表（貼付）'!$A:$Z,MATCH($A23,'[1]予選ヒートAGr-レース結果表（貼付）'!$A:$A,0),MATCH('予選ヒートAGr-レース結果表'!D$11,'[1]予選ヒートAGr-レース結果表（貼付）'!$1:$1,0)),"")</f>
        <v>宮崎 知巳</v>
      </c>
      <c r="E23" s="34" t="str">
        <f>IFERROR(INDEX('[1]予選ヒートAGr-レース結果表（貼付）'!$A:$Z,MATCH($A23,'[1]予選ヒートAGr-レース結果表（貼付）'!$A:$A,0),MATCH('予選ヒートAGr-レース結果表'!E$11,'[1]予選ヒートAGr-レース結果表（貼付）'!$1:$1,0)),"")</f>
        <v>トニーカート/YAMAHA</v>
      </c>
      <c r="F23" s="35" t="str">
        <f>IFERROR(INDEX('[1]予選ヒートAGr-レース結果表（貼付）'!$A:$Z,MATCH($A23,'[1]予選ヒートAGr-レース結果表（貼付）'!$A:$A,0),MATCH('予選ヒートAGr-レース結果表'!F$11,'[1]予選ヒートAGr-レース結果表（貼付）'!$1:$1,0)),"")</f>
        <v>JACKAL HKC</v>
      </c>
      <c r="G23" s="36" t="str">
        <f>IFERROR(INDEX('[1]予選ヒートAGr-レース結果表（貼付）'!$A:$Z,MATCH($A23,'[1]予選ヒートAGr-レース結果表（貼付）'!$A:$A,0),MATCH('予選ヒートAGr-レース結果表'!G$11,'[1]予選ヒートAGr-レース結果表（貼付）'!$1:$1,0)),"")</f>
        <v>BS</v>
      </c>
      <c r="H23" s="37">
        <f>IF(A23="DNS","",IF(A23="DQ","",INDEX('[1]予選ヒートAGr-レース結果表（貼付）'!$A:$Z,MATCH($B23,'[1]予選ヒートAGr-レース結果表（貼付）'!$B:$B,0),MATCH('予選ヒートAGr-レース結果表'!H$11,'[1]予選ヒートAGr-レース結果表（貼付）'!$1:$1,0))))</f>
        <v>10</v>
      </c>
      <c r="I23" s="38">
        <f>IFERROR(IF(A23="DNS","ｽﾀｰﾄ出来ず",IF(A23="DQ","失　格",INDEX('[1]予選ヒートAGr-レース結果表（貼付）'!$A:$Z,MATCH($B23,'[1]予選ヒートAGr-レース結果表（貼付）'!$B:$B,0),MATCH('予選ヒートAGr-レース結果表'!I$11,'[1]予選ヒートAGr-レース結果表（貼付）'!$1:$1,0)))),"")</f>
        <v>6.6650462962962965E-3</v>
      </c>
      <c r="J23" s="39">
        <f>IFERROR(IF(A23="DNS","",IF(A23="DQ","",INDEX('[1]予選ヒートAGr-レース結果表（貼付）'!$A:$Z,MATCH($B23,'[1]予選ヒートAGr-レース結果表（貼付）'!$B:$B,0),MATCH('予選ヒートAGr-レース結果表'!J$11,'[1]予選ヒートAGr-レース結果表（貼付）'!$1:$1,0)))),"")</f>
        <v>8.3239999999999998</v>
      </c>
      <c r="K23" s="39">
        <f>IFERROR(IF(A23="DNS","",IF(A23="DQ","",INDEX('[1]予選ヒートAGr-レース結果表（貼付）'!$A:$Z,MATCH($B23,'[1]予選ヒートAGr-レース結果表（貼付）'!$B:$B,0),MATCH('予選ヒートAGr-レース結果表'!K$11,'[1]予選ヒートAGr-レース結果表（貼付）'!$1:$1,0)))),"")</f>
        <v>0.39500000000000002</v>
      </c>
      <c r="L23" s="40">
        <f>IFERROR(IF(A23="DNS","",IF(A23="DQ","",INDEX('[1]予選ヒートAGr-レース結果表（貼付）'!$A:$Z,MATCH($B23,'[1]予選ヒートAGr-レース結果表（貼付）'!$B:$B,0),MATCH('予選ヒートAGr-レース結果表'!L$11,'[1]予選ヒートAGr-レース結果表（貼付）'!$1:$1,0)))),"")</f>
        <v>56.926000000000002</v>
      </c>
      <c r="M23" s="41" t="str">
        <f t="shared" si="0"/>
        <v/>
      </c>
      <c r="N23" s="42"/>
      <c r="O23" s="3"/>
      <c r="P23" s="4" t="str">
        <f>IF(IFERROR(INDEX('[1]予選ヒートAGr-レース結果表（貼付）'!$A:$Z,MATCH($B23,'[1]予選ヒートAGr-レース結果表（貼付）'!$B:$B,0),MATCH(P$11,'[1]予選ヒートAGr-レース結果表（貼付）'!$1:$1,0)),"")=0,"",IFERROR(INDEX('[1]予選ヒートAGr-レース結果表（貼付）'!$A:$Z,MATCH($B23,'[1]予選ヒートAGr-レース結果表（貼付）'!$B:$B,0),MATCH(P$11,'[1]予選ヒートAGr-レース結果表（貼付）'!$1:$1,0)),""))</f>
        <v/>
      </c>
      <c r="Q23" s="4" t="str">
        <f>IF(P23="","",COUNTIF($P$13:P23,"&lt;&gt;"&amp;""))</f>
        <v/>
      </c>
      <c r="R23" s="4" t="str">
        <f t="shared" si="1"/>
        <v/>
      </c>
      <c r="S23" s="4" t="str">
        <f>IF(IFERROR(INDEX('[1]予選ヒートAGr-レース結果表（貼付）'!$A:$Z,MATCH($A23,'[1]予選ヒートAGr-レース結果表（貼付）'!$A:$A,0),MATCH(S$11,'[1]予選ヒートAGr-レース結果表（貼付）'!$1:$1,0)),"")=0,"",IFERROR(INDEX('[1]予選ヒートAGr-レース結果表（貼付）'!$A:$Z,MATCH($A23,'[1]予選ヒートAGr-レース結果表（貼付）'!$A:$A,0),MATCH(S$11,'[1]予選ヒートAGr-レース結果表（貼付）'!$1:$1,0)),""))</f>
        <v/>
      </c>
      <c r="T23" s="4"/>
      <c r="U23" s="4">
        <f>IF(IFERROR(INDEX('[1]予選ヒートAGr-レース結果表（貼付）'!$A:$Z,MATCH($B23,'[1]予選ヒートAGr-レース結果表（貼付）'!$B:$B,0),MATCH(U$11,'[1]予選ヒートAGr-レース結果表（貼付）'!$1:$1,0)),"")=0,"",IFERROR(INDEX('[1]予選ヒートAGr-レース結果表（貼付）'!$A:$Z,MATCH($B23,'[1]予選ヒートAGr-レース結果表（貼付）'!$B:$B,0),MATCH(U$11,'[1]予選ヒートAGr-レース結果表（貼付）'!$1:$1,0)),""))</f>
        <v>79.935000000000002</v>
      </c>
    </row>
    <row r="24" spans="1:21" ht="12.75" customHeight="1" x14ac:dyDescent="0.2">
      <c r="A24" s="30">
        <f>IF(OR('[1]予選ヒートAGr-レース結果表（貼付）'!A13="DNF",'[1]予選ヒートAGr-レース結果表（貼付）'!A13="DNS",'[1]予選ヒートAGr-レース結果表（貼付）'!A13="DQ"),'[1]予選ヒートAGr-レース結果表（貼付）'!A13,IF(MAX('[1]予選ヒートAGr-レース結果表（貼付）'!$A:$A)&gt;A23,A23+1,""))</f>
        <v>12</v>
      </c>
      <c r="B24" s="31">
        <f>IFERROR(INDEX('[1]予選ヒートAGr-レース結果表（貼付）'!A13:$Z$50,MATCH($A24,'[1]予選ヒートAGr-レース結果表（貼付）'!A13:$A$50,0),MATCH('[1]公式予選（TT）AGr-結果表（印刷）'!B$11,'[1]予選ヒートAGr-レース結果表（貼付）'!$1:$1,0)),"")</f>
        <v>25</v>
      </c>
      <c r="C24" s="32"/>
      <c r="D24" s="33" t="str">
        <f>IFERROR(INDEX('[1]予選ヒートAGr-レース結果表（貼付）'!$A:$Z,MATCH($A24,'[1]予選ヒートAGr-レース結果表（貼付）'!$A:$A,0),MATCH('予選ヒートAGr-レース結果表'!D$11,'[1]予選ヒートAGr-レース結果表（貼付）'!$1:$1,0)),"")</f>
        <v>髙橋 昌也</v>
      </c>
      <c r="E24" s="34" t="str">
        <f>IFERROR(INDEX('[1]予選ヒートAGr-レース結果表（貼付）'!$A:$Z,MATCH($A24,'[1]予選ヒートAGr-レース結果表（貼付）'!$A:$A,0),MATCH('予選ヒートAGr-レース結果表'!E$11,'[1]予選ヒートAGr-レース結果表（貼付）'!$1:$1,0)),"")</f>
        <v>トニーカート/YAMAHA</v>
      </c>
      <c r="F24" s="35" t="str">
        <f>IFERROR(INDEX('[1]予選ヒートAGr-レース結果表（貼付）'!$A:$Z,MATCH($A24,'[1]予選ヒートAGr-レース結果表（貼付）'!$A:$A,0),MATCH('予選ヒートAGr-レース結果表'!F$11,'[1]予選ヒートAGr-レース結果表（貼付）'!$1:$1,0)),"")</f>
        <v>RSnakatsuchi</v>
      </c>
      <c r="G24" s="36" t="str">
        <f>IFERROR(INDEX('[1]予選ヒートAGr-レース結果表（貼付）'!$A:$Z,MATCH($A24,'[1]予選ヒートAGr-レース結果表（貼付）'!$A:$A,0),MATCH('予選ヒートAGr-レース結果表'!G$11,'[1]予選ヒートAGr-レース結果表（貼付）'!$1:$1,0)),"")</f>
        <v>BS</v>
      </c>
      <c r="H24" s="37">
        <f>IF(A24="DNS","",IF(A24="DQ","",INDEX('[1]予選ヒートAGr-レース結果表（貼付）'!$A:$Z,MATCH($B24,'[1]予選ヒートAGr-レース結果表（貼付）'!$B:$B,0),MATCH('予選ヒートAGr-レース結果表'!H$11,'[1]予選ヒートAGr-レース結果表（貼付）'!$1:$1,0))))</f>
        <v>10</v>
      </c>
      <c r="I24" s="38">
        <f>IFERROR(IF(A24="DNS","ｽﾀｰﾄ出来ず",IF(A24="DQ","失　格",INDEX('[1]予選ヒートAGr-レース結果表（貼付）'!$A:$Z,MATCH($B24,'[1]予選ヒートAGr-レース結果表（貼付）'!$B:$B,0),MATCH('予選ヒートAGr-レース結果表'!I$11,'[1]予選ヒートAGr-レース結果表（貼付）'!$1:$1,0)))),"")</f>
        <v>6.6760532407407411E-3</v>
      </c>
      <c r="J24" s="39">
        <f>IFERROR(IF(A24="DNS","",IF(A24="DQ","",INDEX('[1]予選ヒートAGr-レース結果表（貼付）'!$A:$Z,MATCH($B24,'[1]予選ヒートAGr-レース結果表（貼付）'!$B:$B,0),MATCH('予選ヒートAGr-レース結果表'!J$11,'[1]予選ヒートAGr-レース結果表（貼付）'!$1:$1,0)))),"")</f>
        <v>9.2750000000000004</v>
      </c>
      <c r="K24" s="39">
        <f>IFERROR(IF(A24="DNS","",IF(A24="DQ","",INDEX('[1]予選ヒートAGr-レース結果表（貼付）'!$A:$Z,MATCH($B24,'[1]予選ヒートAGr-レース結果表（貼付）'!$B:$B,0),MATCH('予選ヒートAGr-レース結果表'!K$11,'[1]予選ヒートAGr-レース結果表（貼付）'!$1:$1,0)))),"")</f>
        <v>0.95099999999999996</v>
      </c>
      <c r="L24" s="40">
        <f>IFERROR(IF(A24="DNS","",IF(A24="DQ","",INDEX('[1]予選ヒートAGr-レース結果表（貼付）'!$A:$Z,MATCH($B24,'[1]予選ヒートAGr-レース結果表（貼付）'!$B:$B,0),MATCH('予選ヒートAGr-レース結果表'!L$11,'[1]予選ヒートAGr-レース結果表（貼付）'!$1:$1,0)))),"")</f>
        <v>57.137</v>
      </c>
      <c r="M24" s="41" t="str">
        <f t="shared" si="0"/>
        <v/>
      </c>
      <c r="N24" s="42"/>
      <c r="O24" s="3"/>
      <c r="P24" s="4" t="str">
        <f>IF(IFERROR(INDEX('[1]予選ヒートAGr-レース結果表（貼付）'!$A:$Z,MATCH($B24,'[1]予選ヒートAGr-レース結果表（貼付）'!$B:$B,0),MATCH(P$11,'[1]予選ヒートAGr-レース結果表（貼付）'!$1:$1,0)),"")=0,"",IFERROR(INDEX('[1]予選ヒートAGr-レース結果表（貼付）'!$A:$Z,MATCH($B24,'[1]予選ヒートAGr-レース結果表（貼付）'!$B:$B,0),MATCH(P$11,'[1]予選ヒートAGr-レース結果表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予選ヒートAGr-レース結果表（貼付）'!$A:$Z,MATCH($A24,'[1]予選ヒートAGr-レース結果表（貼付）'!$A:$A,0),MATCH(S$11,'[1]予選ヒートAGr-レース結果表（貼付）'!$1:$1,0)),"")=0,"",IFERROR(INDEX('[1]予選ヒートAGr-レース結果表（貼付）'!$A:$Z,MATCH($A24,'[1]予選ヒートAGr-レース結果表（貼付）'!$A:$A,0),MATCH(S$11,'[1]予選ヒートAGr-レース結果表（貼付）'!$1:$1,0)),""))</f>
        <v/>
      </c>
      <c r="T24" s="4"/>
      <c r="U24" s="4">
        <f>IF(IFERROR(INDEX('[1]予選ヒートAGr-レース結果表（貼付）'!$A:$Z,MATCH($B24,'[1]予選ヒートAGr-レース結果表（貼付）'!$B:$B,0),MATCH(U$11,'[1]予選ヒートAGr-レース結果表（貼付）'!$1:$1,0)),"")=0,"",IFERROR(INDEX('[1]予選ヒートAGr-レース結果表（貼付）'!$A:$Z,MATCH($B24,'[1]予選ヒートAGr-レース結果表（貼付）'!$B:$B,0),MATCH(U$11,'[1]予選ヒートAGr-レース結果表（貼付）'!$1:$1,0)),""))</f>
        <v>79.64</v>
      </c>
    </row>
    <row r="25" spans="1:21" ht="12.75" customHeight="1" x14ac:dyDescent="0.2">
      <c r="A25" s="30">
        <f>IF(OR('[1]予選ヒートAGr-レース結果表（貼付）'!A14="DNF",'[1]予選ヒートAGr-レース結果表（貼付）'!A14="DNS",'[1]予選ヒートAGr-レース結果表（貼付）'!A14="DQ"),'[1]予選ヒートAGr-レース結果表（貼付）'!A14,IF(MAX('[1]予選ヒートAGr-レース結果表（貼付）'!$A:$A)&gt;A24,A24+1,""))</f>
        <v>13</v>
      </c>
      <c r="B25" s="31">
        <f>IFERROR(INDEX('[1]予選ヒートAGr-レース結果表（貼付）'!A14:$Z$50,MATCH($A25,'[1]予選ヒートAGr-レース結果表（貼付）'!A14:$A$50,0),MATCH('[1]公式予選（TT）AGr-結果表（印刷）'!B$11,'[1]予選ヒートAGr-レース結果表（貼付）'!$1:$1,0)),"")</f>
        <v>69</v>
      </c>
      <c r="C25" s="32"/>
      <c r="D25" s="33" t="str">
        <f>IFERROR(INDEX('[1]予選ヒートAGr-レース結果表（貼付）'!$A:$Z,MATCH($A25,'[1]予選ヒートAGr-レース結果表（貼付）'!$A:$A,0),MATCH('予選ヒートAGr-レース結果表'!D$11,'[1]予選ヒートAGr-レース結果表（貼付）'!$1:$1,0)),"")</f>
        <v>野口 善久</v>
      </c>
      <c r="E25" s="34" t="str">
        <f>IFERROR(INDEX('[1]予選ヒートAGr-レース結果表（貼付）'!$A:$Z,MATCH($A25,'[1]予選ヒートAGr-レース結果表（貼付）'!$A:$A,0),MATCH('予選ヒートAGr-レース結果表'!E$11,'[1]予選ヒートAGr-レース結果表（貼付）'!$1:$1,0)),"")</f>
        <v>TIA/YAMAHA</v>
      </c>
      <c r="F25" s="35" t="str">
        <f>IFERROR(INDEX('[1]予選ヒートAGr-レース結果表（貼付）'!$A:$Z,MATCH($A25,'[1]予選ヒートAGr-レース結果表（貼付）'!$A:$A,0),MATCH('予選ヒートAGr-レース結果表'!F$11,'[1]予選ヒートAGr-レース結果表（貼付）'!$1:$1,0)),"")</f>
        <v>TIA友の会 powered by Sfida</v>
      </c>
      <c r="G25" s="36" t="str">
        <f>IFERROR(INDEX('[1]予選ヒートAGr-レース結果表（貼付）'!$A:$Z,MATCH($A25,'[1]予選ヒートAGr-レース結果表（貼付）'!$A:$A,0),MATCH('予選ヒートAGr-レース結果表'!G$11,'[1]予選ヒートAGr-レース結果表（貼付）'!$1:$1,0)),"")</f>
        <v>BS</v>
      </c>
      <c r="H25" s="37">
        <f>IF(A25="DNS","",IF(A25="DQ","",INDEX('[1]予選ヒートAGr-レース結果表（貼付）'!$A:$Z,MATCH($B25,'[1]予選ヒートAGr-レース結果表（貼付）'!$B:$B,0),MATCH('予選ヒートAGr-レース結果表'!H$11,'[1]予選ヒートAGr-レース結果表（貼付）'!$1:$1,0))))</f>
        <v>10</v>
      </c>
      <c r="I25" s="38">
        <f>IFERROR(IF(A25="DNS","ｽﾀｰﾄ出来ず",IF(A25="DQ","失　格",INDEX('[1]予選ヒートAGr-レース結果表（貼付）'!$A:$Z,MATCH($B25,'[1]予選ヒートAGr-レース結果表（貼付）'!$B:$B,0),MATCH('予選ヒートAGr-レース結果表'!I$11,'[1]予選ヒートAGr-レース結果表（貼付）'!$1:$1,0)))),"")</f>
        <v>6.7045717592592591E-3</v>
      </c>
      <c r="J25" s="39">
        <f>IFERROR(IF(A25="DNS","",IF(A25="DQ","",INDEX('[1]予選ヒートAGr-レース結果表（貼付）'!$A:$Z,MATCH($B25,'[1]予選ヒートAGr-レース結果表（貼付）'!$B:$B,0),MATCH('予選ヒートAGr-レース結果表'!J$11,'[1]予選ヒートAGr-レース結果表（貼付）'!$1:$1,0)))),"")</f>
        <v>11.739000000000001</v>
      </c>
      <c r="K25" s="39">
        <f>IFERROR(IF(A25="DNS","",IF(A25="DQ","",INDEX('[1]予選ヒートAGr-レース結果表（貼付）'!$A:$Z,MATCH($B25,'[1]予選ヒートAGr-レース結果表（貼付）'!$B:$B,0),MATCH('予選ヒートAGr-レース結果表'!K$11,'[1]予選ヒートAGr-レース結果表（貼付）'!$1:$1,0)))),"")</f>
        <v>2.464</v>
      </c>
      <c r="L25" s="40">
        <f>IFERROR(IF(A25="DNS","",IF(A25="DQ","",INDEX('[1]予選ヒートAGr-レース結果表（貼付）'!$A:$Z,MATCH($B25,'[1]予選ヒートAGr-レース結果表（貼付）'!$B:$B,0),MATCH('予選ヒートAGr-レース結果表'!L$11,'[1]予選ヒートAGr-レース結果表（貼付）'!$1:$1,0)))),"")</f>
        <v>57.241</v>
      </c>
      <c r="M25" s="41" t="str">
        <f t="shared" si="0"/>
        <v/>
      </c>
      <c r="N25" s="42"/>
      <c r="O25" s="3"/>
      <c r="P25" s="4" t="str">
        <f>IF(IFERROR(INDEX('[1]予選ヒートAGr-レース結果表（貼付）'!$A:$Z,MATCH($B25,'[1]予選ヒートAGr-レース結果表（貼付）'!$B:$B,0),MATCH(P$11,'[1]予選ヒートAGr-レース結果表（貼付）'!$1:$1,0)),"")=0,"",IFERROR(INDEX('[1]予選ヒートAGr-レース結果表（貼付）'!$A:$Z,MATCH($B25,'[1]予選ヒートAGr-レース結果表（貼付）'!$B:$B,0),MATCH(P$11,'[1]予選ヒートAGr-レース結果表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予選ヒートAGr-レース結果表（貼付）'!$A:$Z,MATCH($A25,'[1]予選ヒートAGr-レース結果表（貼付）'!$A:$A,0),MATCH(S$11,'[1]予選ヒートAGr-レース結果表（貼付）'!$1:$1,0)),"")=0,"",IFERROR(INDEX('[1]予選ヒートAGr-レース結果表（貼付）'!$A:$Z,MATCH($A25,'[1]予選ヒートAGr-レース結果表（貼付）'!$A:$A,0),MATCH(S$11,'[1]予選ヒートAGr-レース結果表（貼付）'!$1:$1,0)),""))</f>
        <v/>
      </c>
      <c r="T25" s="4"/>
      <c r="U25" s="4">
        <f>IF(IFERROR(INDEX('[1]予選ヒートAGr-レース結果表（貼付）'!$A:$Z,MATCH($B25,'[1]予選ヒートAGr-レース結果表（貼付）'!$B:$B,0),MATCH(U$11,'[1]予選ヒートAGr-レース結果表（貼付）'!$1:$1,0)),"")=0,"",IFERROR(INDEX('[1]予選ヒートAGr-レース結果表（貼付）'!$A:$Z,MATCH($B25,'[1]予選ヒートAGr-レース結果表（貼付）'!$B:$B,0),MATCH(U$11,'[1]予選ヒートAGr-レース結果表（貼付）'!$1:$1,0)),""))</f>
        <v>79.495000000000005</v>
      </c>
    </row>
    <row r="26" spans="1:21" ht="12.75" x14ac:dyDescent="0.2">
      <c r="A26" s="30">
        <f>IF(OR('[1]予選ヒートAGr-レース結果表（貼付）'!A15="DNF",'[1]予選ヒートAGr-レース結果表（貼付）'!A15="DNS",'[1]予選ヒートAGr-レース結果表（貼付）'!A15="DQ"),'[1]予選ヒートAGr-レース結果表（貼付）'!A15,IF(MAX('[1]予選ヒートAGr-レース結果表（貼付）'!$A:$A)&gt;A25,A25+1,""))</f>
        <v>14</v>
      </c>
      <c r="B26" s="31">
        <f>IFERROR(INDEX('[1]予選ヒートAGr-レース結果表（貼付）'!A15:$Z$50,MATCH($A26,'[1]予選ヒートAGr-レース結果表（貼付）'!A15:$A$50,0),MATCH('[1]公式予選（TT）AGr-結果表（印刷）'!B$11,'[1]予選ヒートAGr-レース結果表（貼付）'!$1:$1,0)),"")</f>
        <v>41</v>
      </c>
      <c r="C26" s="32"/>
      <c r="D26" s="33" t="str">
        <f>IFERROR(INDEX('[1]予選ヒートAGr-レース結果表（貼付）'!$A:$Z,MATCH($A26,'[1]予選ヒートAGr-レース結果表（貼付）'!$A:$A,0),MATCH('予選ヒートAGr-レース結果表'!D$11,'[1]予選ヒートAGr-レース結果表（貼付）'!$1:$1,0)),"")</f>
        <v>西口 裕昭</v>
      </c>
      <c r="E26" s="34" t="str">
        <f>IFERROR(INDEX('[1]予選ヒートAGr-レース結果表（貼付）'!$A:$Z,MATCH($A26,'[1]予選ヒートAGr-レース結果表（貼付）'!$A:$A,0),MATCH('予選ヒートAGr-レース結果表'!E$11,'[1]予選ヒートAGr-レース結果表（貼付）'!$1:$1,0)),"")</f>
        <v>トニーカート/YAMAHA</v>
      </c>
      <c r="F26" s="35" t="str">
        <f>IFERROR(INDEX('[1]予選ヒートAGr-レース結果表（貼付）'!$A:$Z,MATCH($A26,'[1]予選ヒートAGr-レース結果表（貼付）'!$A:$A,0),MATCH('予選ヒートAGr-レース結果表'!F$11,'[1]予選ヒートAGr-レース結果表（貼付）'!$1:$1,0)),"")</f>
        <v>Msistem</v>
      </c>
      <c r="G26" s="36" t="str">
        <f>IFERROR(INDEX('[1]予選ヒートAGr-レース結果表（貼付）'!$A:$Z,MATCH($A26,'[1]予選ヒートAGr-レース結果表（貼付）'!$A:$A,0),MATCH('予選ヒートAGr-レース結果表'!G$11,'[1]予選ヒートAGr-レース結果表（貼付）'!$1:$1,0)),"")</f>
        <v>BS</v>
      </c>
      <c r="H26" s="37">
        <f>IF(A26="DNS","",IF(A26="DQ","",INDEX('[1]予選ヒートAGr-レース結果表（貼付）'!$A:$Z,MATCH($B26,'[1]予選ヒートAGr-レース結果表（貼付）'!$B:$B,0),MATCH('予選ヒートAGr-レース結果表'!H$11,'[1]予選ヒートAGr-レース結果表（貼付）'!$1:$1,0))))</f>
        <v>10</v>
      </c>
      <c r="I26" s="38">
        <f>IFERROR(IF(A26="DNS","ｽﾀｰﾄ出来ず",IF(A26="DQ","失　格",INDEX('[1]予選ヒートAGr-レース結果表（貼付）'!$A:$Z,MATCH($B26,'[1]予選ヒートAGr-レース結果表（貼付）'!$B:$B,0),MATCH('予選ヒートAGr-レース結果表'!I$11,'[1]予選ヒートAGr-レース結果表（貼付）'!$1:$1,0)))),"")</f>
        <v>6.7072222222222221E-3</v>
      </c>
      <c r="J26" s="39">
        <f>IFERROR(IF(A26="DNS","",IF(A26="DQ","",INDEX('[1]予選ヒートAGr-レース結果表（貼付）'!$A:$Z,MATCH($B26,'[1]予選ヒートAGr-レース結果表（貼付）'!$B:$B,0),MATCH('予選ヒートAGr-レース結果表'!J$11,'[1]予選ヒートAGr-レース結果表（貼付）'!$1:$1,0)))),"")</f>
        <v>11.968</v>
      </c>
      <c r="K26" s="39">
        <f>IFERROR(IF(A26="DNS","",IF(A26="DQ","",INDEX('[1]予選ヒートAGr-レース結果表（貼付）'!$A:$Z,MATCH($B26,'[1]予選ヒートAGr-レース結果表（貼付）'!$B:$B,0),MATCH('予選ヒートAGr-レース結果表'!K$11,'[1]予選ヒートAGr-レース結果表（貼付）'!$1:$1,0)))),"")</f>
        <v>0.22900000000000001</v>
      </c>
      <c r="L26" s="40">
        <f>IFERROR(IF(A26="DNS","",IF(A26="DQ","",INDEX('[1]予選ヒートAGr-レース結果表（貼付）'!$A:$Z,MATCH($B26,'[1]予選ヒートAGr-レース結果表（貼付）'!$B:$B,0),MATCH('予選ヒートAGr-レース結果表'!L$11,'[1]予選ヒートAGr-レース結果表（貼付）'!$1:$1,0)))),"")</f>
        <v>57.055</v>
      </c>
      <c r="M26" s="41" t="str">
        <f t="shared" si="0"/>
        <v/>
      </c>
      <c r="N26" s="42"/>
      <c r="O26" s="3"/>
      <c r="P26" s="4" t="str">
        <f>IF(IFERROR(INDEX('[1]予選ヒートAGr-レース結果表（貼付）'!$A:$Z,MATCH($B26,'[1]予選ヒートAGr-レース結果表（貼付）'!$B:$B,0),MATCH(P$11,'[1]予選ヒートAGr-レース結果表（貼付）'!$1:$1,0)),"")=0,"",IFERROR(INDEX('[1]予選ヒートAGr-レース結果表（貼付）'!$A:$Z,MATCH($B26,'[1]予選ヒートAGr-レース結果表（貼付）'!$B:$B,0),MATCH(P$11,'[1]予選ヒートAGr-レース結果表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予選ヒートAGr-レース結果表（貼付）'!$A:$Z,MATCH($A26,'[1]予選ヒートAGr-レース結果表（貼付）'!$A:$A,0),MATCH(S$11,'[1]予選ヒートAGr-レース結果表（貼付）'!$1:$1,0)),"")=0,"",IFERROR(INDEX('[1]予選ヒートAGr-レース結果表（貼付）'!$A:$Z,MATCH($A26,'[1]予選ヒートAGr-レース結果表（貼付）'!$A:$A,0),MATCH(S$11,'[1]予選ヒートAGr-レース結果表（貼付）'!$1:$1,0)),""))</f>
        <v/>
      </c>
      <c r="T26" s="4"/>
      <c r="U26" s="4">
        <f>IF(IFERROR(INDEX('[1]予選ヒートAGr-レース結果表（貼付）'!$A:$Z,MATCH($B26,'[1]予選ヒートAGr-レース結果表（貼付）'!$B:$B,0),MATCH(U$11,'[1]予選ヒートAGr-レース結果表（貼付）'!$1:$1,0)),"")=0,"",IFERROR(INDEX('[1]予選ヒートAGr-レース結果表（貼付）'!$A:$Z,MATCH($B26,'[1]予選ヒートAGr-レース結果表（貼付）'!$B:$B,0),MATCH(U$11,'[1]予選ヒートAGr-レース結果表（貼付）'!$1:$1,0)),""))</f>
        <v>79.754999999999995</v>
      </c>
    </row>
    <row r="27" spans="1:21" ht="2.1" customHeight="1" x14ac:dyDescent="0.2">
      <c r="A27" s="30"/>
      <c r="B27" s="31"/>
      <c r="C27" s="32"/>
      <c r="D27" s="33"/>
      <c r="E27" s="34"/>
      <c r="F27" s="35"/>
      <c r="G27" s="36"/>
      <c r="H27" s="37"/>
      <c r="I27" s="38"/>
      <c r="J27" s="39"/>
      <c r="K27" s="39"/>
      <c r="L27" s="40"/>
      <c r="M27" s="41"/>
      <c r="N27" s="42"/>
      <c r="O27" s="3"/>
      <c r="P27" s="4"/>
      <c r="Q27" s="4"/>
      <c r="R27" s="4"/>
      <c r="S27" s="4"/>
      <c r="T27" s="4"/>
      <c r="U27" s="4" t="str">
        <f>IF(IFERROR(INDEX('[1]予選ヒートAGr-レース結果表（貼付）'!$A:$Z,MATCH($B27,'[1]予選ヒートAGr-レース結果表（貼付）'!$B:$B,0),MATCH(U$11,'[1]予選ヒートAGr-レース結果表（貼付）'!$1:$1,0)),"")=0,"",IFERROR(INDEX('[1]予選ヒートAGr-レース結果表（貼付）'!$A:$Z,MATCH($B27,'[1]予選ヒートAGr-レース結果表（貼付）'!$B:$B,0),MATCH(U$11,'[1]予選ヒートAGr-レース結果表（貼付）'!$1:$1,0)),""))</f>
        <v/>
      </c>
    </row>
    <row r="28" spans="1:21" ht="12.75" x14ac:dyDescent="0.2">
      <c r="A28" s="43" t="s">
        <v>30</v>
      </c>
      <c r="B28" s="44"/>
      <c r="C28" s="32"/>
      <c r="D28" s="45"/>
      <c r="E28" s="46"/>
      <c r="F28" s="35"/>
      <c r="G28" s="36"/>
      <c r="H28" s="37"/>
      <c r="I28" s="38"/>
      <c r="J28" s="39"/>
      <c r="K28" s="39"/>
      <c r="L28" s="40"/>
      <c r="M28" s="41"/>
      <c r="N28" s="42"/>
      <c r="O28" s="3"/>
      <c r="P28" s="4"/>
      <c r="Q28" s="4"/>
      <c r="R28" s="4"/>
      <c r="S28" s="4"/>
      <c r="T28" s="4"/>
      <c r="U28" s="4" t="str">
        <f>IF(IFERROR(INDEX('[1]予選ヒートAGr-レース結果表（貼付）'!$A:$Z,MATCH($B28,'[1]予選ヒートAGr-レース結果表（貼付）'!$B:$B,0),MATCH(U$11,'[1]予選ヒートAGr-レース結果表（貼付）'!$1:$1,0)),"")=0,"",IFERROR(INDEX('[1]予選ヒートAGr-レース結果表（貼付）'!$A:$Z,MATCH($B28,'[1]予選ヒートAGr-レース結果表（貼付）'!$B:$B,0),MATCH(U$11,'[1]予選ヒートAGr-レース結果表（貼付）'!$1:$1,0)),""))</f>
        <v/>
      </c>
    </row>
    <row r="29" spans="1:21" ht="2.1" customHeight="1" x14ac:dyDescent="0.2">
      <c r="A29" s="47"/>
      <c r="B29" s="44"/>
      <c r="C29" s="32"/>
      <c r="D29" s="45"/>
      <c r="E29" s="46"/>
      <c r="F29" s="35"/>
      <c r="G29" s="36"/>
      <c r="H29" s="37"/>
      <c r="I29" s="38"/>
      <c r="J29" s="39"/>
      <c r="K29" s="39"/>
      <c r="L29" s="40"/>
      <c r="M29" s="41"/>
      <c r="N29" s="42"/>
      <c r="O29" s="3"/>
      <c r="P29" s="4"/>
      <c r="Q29" s="4"/>
      <c r="R29" s="4"/>
      <c r="S29" s="4"/>
      <c r="T29" s="4"/>
      <c r="U29" s="4" t="str">
        <f>IF(IFERROR(INDEX('[1]予選ヒートAGr-レース結果表（貼付）'!$A:$Z,MATCH($B29,'[1]予選ヒートAGr-レース結果表（貼付）'!$B:$B,0),MATCH(U$11,'[1]予選ヒートAGr-レース結果表（貼付）'!$1:$1,0)),"")=0,"",IFERROR(INDEX('[1]予選ヒートAGr-レース結果表（貼付）'!$A:$Z,MATCH($B29,'[1]予選ヒートAGr-レース結果表（貼付）'!$B:$B,0),MATCH(U$11,'[1]予選ヒートAGr-レース結果表（貼付）'!$1:$1,0)),""))</f>
        <v/>
      </c>
    </row>
    <row r="30" spans="1:21" ht="12.75" x14ac:dyDescent="0.2">
      <c r="A30" s="47" t="s">
        <v>31</v>
      </c>
      <c r="B30" s="44"/>
      <c r="C30" s="32"/>
      <c r="D30" s="45"/>
      <c r="E30" s="46"/>
      <c r="F30" s="35"/>
      <c r="G30" s="36"/>
      <c r="H30" s="37"/>
      <c r="I30" s="38"/>
      <c r="J30" s="39"/>
      <c r="K30" s="39"/>
      <c r="L30" s="40"/>
      <c r="M30" s="41"/>
      <c r="N30" s="42"/>
      <c r="O30" s="3"/>
      <c r="P30" s="4"/>
      <c r="Q30" s="4"/>
      <c r="R30" s="4"/>
      <c r="S30" s="4"/>
      <c r="T30" s="4"/>
      <c r="U30" s="4" t="str">
        <f>IF(IFERROR(INDEX('[1]予選ヒートAGr-レース結果表（貼付）'!$A:$Z,MATCH($B30,'[1]予選ヒートAGr-レース結果表（貼付）'!$B:$B,0),MATCH(U$11,'[1]予選ヒートAGr-レース結果表（貼付）'!$1:$1,0)),"")=0,"",IFERROR(INDEX('[1]予選ヒートAGr-レース結果表（貼付）'!$A:$Z,MATCH($B30,'[1]予選ヒートAGr-レース結果表（貼付）'!$B:$B,0),MATCH(U$11,'[1]予選ヒートAGr-レース結果表（貼付）'!$1:$1,0)),""))</f>
        <v/>
      </c>
    </row>
    <row r="31" spans="1:21" ht="2.1" customHeight="1" x14ac:dyDescent="0.2">
      <c r="A31" s="48"/>
      <c r="B31" s="31"/>
      <c r="C31" s="32"/>
      <c r="D31" s="45"/>
      <c r="E31" s="46"/>
      <c r="F31" s="35"/>
      <c r="G31" s="36"/>
      <c r="H31" s="37"/>
      <c r="I31" s="38"/>
      <c r="J31" s="39"/>
      <c r="K31" s="39"/>
      <c r="L31" s="40"/>
      <c r="M31" s="41"/>
      <c r="N31" s="42"/>
      <c r="O31" s="3"/>
      <c r="P31" s="4"/>
      <c r="Q31" s="4"/>
      <c r="R31" s="4"/>
      <c r="S31" s="4"/>
      <c r="T31" s="4"/>
      <c r="U31" s="4" t="str">
        <f>IF(IFERROR(INDEX('[1]予選ヒートAGr-レース結果表（貼付）'!$A:$Z,MATCH($B31,'[1]予選ヒートAGr-レース結果表（貼付）'!$B:$B,0),MATCH(U$11,'[1]予選ヒートAGr-レース結果表（貼付）'!$1:$1,0)),"")=0,"",IFERROR(INDEX('[1]予選ヒートAGr-レース結果表（貼付）'!$A:$Z,MATCH($B31,'[1]予選ヒートAGr-レース結果表（貼付）'!$B:$B,0),MATCH(U$11,'[1]予選ヒートAGr-レース結果表（貼付）'!$1:$1,0)),""))</f>
        <v/>
      </c>
    </row>
    <row r="32" spans="1:21" ht="12.75" x14ac:dyDescent="0.2">
      <c r="A32" s="30">
        <f>IF(OR('[1]予選ヒートAGr-レース結果表（貼付）'!A16="DNF",'[1]予選ヒートAGr-レース結果表（貼付）'!A16="DNS",'[1]予選ヒートAGr-レース結果表（貼付）'!A16="DQ"),'[1]予選ヒートAGr-レース結果表（貼付）'!A16,IF(MAX('[1]予選ヒートAGr-レース結果表（貼付）'!$A:$A)&gt;A26,A26+1,""))</f>
        <v>15</v>
      </c>
      <c r="B32" s="31">
        <f>IFERROR(INDEX('[1]予選ヒートAGr-レース結果表（貼付）'!A16:$Z$50,MATCH($A32,'[1]予選ヒートAGr-レース結果表（貼付）'!A16:$A$50,0),MATCH('[1]公式予選（TT）AGr-結果表（印刷）'!B$11,'[1]予選ヒートAGr-レース結果表（貼付）'!$1:$1,0)),"")</f>
        <v>29</v>
      </c>
      <c r="C32" s="32"/>
      <c r="D32" s="33" t="str">
        <f>IFERROR(INDEX('[1]予選ヒートAGr-レース結果表（貼付）'!$A:$Z,MATCH($A32,'[1]予選ヒートAGr-レース結果表（貼付）'!$A:$A,0),MATCH('予選ヒートAGr-レース結果表'!D$11,'[1]予選ヒートAGr-レース結果表（貼付）'!$1:$1,0)),"")</f>
        <v>平田 研二</v>
      </c>
      <c r="E32" s="34" t="str">
        <f>IFERROR(INDEX('[1]予選ヒートAGr-レース結果表（貼付）'!$A:$Z,MATCH($A32,'[1]予選ヒートAGr-レース結果表（貼付）'!$A:$A,0),MATCH('予選ヒートAGr-レース結果表'!E$11,'[1]予選ヒートAGr-レース結果表（貼付）'!$1:$1,0)),"")</f>
        <v>CRG/YAMAHA</v>
      </c>
      <c r="F32" s="35" t="str">
        <f>IFERROR(INDEX('[1]予選ヒートAGr-レース結果表（貼付）'!$A:$Z,MATCH($A32,'[1]予選ヒートAGr-レース結果表（貼付）'!$A:$A,0),MATCH('予選ヒートAGr-レース結果表'!F$11,'[1]予選ヒートAGr-レース結果表（貼付）'!$1:$1,0)),"")</f>
        <v>RS nakatsuchi</v>
      </c>
      <c r="G32" s="36" t="str">
        <f>IFERROR(INDEX('[1]予選ヒートAGr-レース結果表（貼付）'!$A:$Z,MATCH($A32,'[1]予選ヒートAGr-レース結果表（貼付）'!$A:$A,0),MATCH('予選ヒートAGr-レース結果表'!G$11,'[1]予選ヒートAGr-レース結果表（貼付）'!$1:$1,0)),"")</f>
        <v>BS</v>
      </c>
      <c r="H32" s="37">
        <f>IF(A32="DNS","",IF(A32="DQ","",INDEX('[1]予選ヒートAGr-レース結果表（貼付）'!$A:$Z,MATCH($B32,'[1]予選ヒートAGr-レース結果表（貼付）'!$B:$B,0),MATCH('予選ヒートAGr-レース結果表'!H$11,'[1]予選ヒートAGr-レース結果表（貼付）'!$1:$1,0))))</f>
        <v>10</v>
      </c>
      <c r="I32" s="38">
        <f>IFERROR(IF(A32="DNS","ｽﾀｰﾄ出来ず",IF(A32="DQ","失　格",INDEX('[1]予選ヒートAGr-レース結果表（貼付）'!$A:$Z,MATCH($B32,'[1]予選ヒートAGr-レース結果表（貼付）'!$B:$B,0),MATCH('予選ヒートAGr-レース結果表'!I$11,'[1]予選ヒートAGr-レース結果表（貼付）'!$1:$1,0)))),"")</f>
        <v>6.712175925925927E-3</v>
      </c>
      <c r="J32" s="39">
        <f>IFERROR(IF(A32="DNS","",IF(A32="DQ","",INDEX('[1]予選ヒートAGr-レース結果表（貼付）'!$A:$Z,MATCH($B32,'[1]予選ヒートAGr-レース結果表（貼付）'!$B:$B,0),MATCH('予選ヒートAGr-レース結果表'!J$11,'[1]予選ヒートAGr-レース結果表（貼付）'!$1:$1,0)))),"")</f>
        <v>12.396000000000001</v>
      </c>
      <c r="K32" s="39">
        <f>IFERROR(IF(A32="DNS","",IF(A32="DQ","",INDEX('[1]予選ヒートAGr-レース結果表（貼付）'!$A:$Z,MATCH($B32,'[1]予選ヒートAGr-レース結果表（貼付）'!$B:$B,0),MATCH('予選ヒートAGr-レース結果表'!K$11,'[1]予選ヒートAGr-レース結果表（貼付）'!$1:$1,0)))),"")</f>
        <v>0.42799999999999999</v>
      </c>
      <c r="L32" s="40">
        <f>IFERROR(IF(A32="DNS","",IF(A32="DQ","",INDEX('[1]予選ヒートAGr-レース結果表（貼付）'!$A:$Z,MATCH($B32,'[1]予選ヒートAGr-レース結果表（貼付）'!$B:$B,0),MATCH('予選ヒートAGr-レース結果表'!L$11,'[1]予選ヒートAGr-レース結果表（貼付）'!$1:$1,0)))),"")</f>
        <v>56.972999999999999</v>
      </c>
      <c r="M32" s="41" t="str">
        <f t="shared" ref="M32:M52" si="2">IF(L32&lt;1,"",IF($M$11&gt;L32,"R",""))</f>
        <v/>
      </c>
      <c r="N32" s="42"/>
      <c r="O32" s="3"/>
      <c r="P32" s="4" t="str">
        <f>IF(IFERROR(INDEX('[1]予選ヒートAGr-レース結果表（貼付）'!$A:$Z,MATCH($B32,'[1]予選ヒートAGr-レース結果表（貼付）'!$B:$B,0),MATCH(P$11,'[1]予選ヒートAGr-レース結果表（貼付）'!$1:$1,0)),"")=0,"",IFERROR(INDEX('[1]予選ヒートAGr-レース結果表（貼付）'!$A:$Z,MATCH($B32,'[1]予選ヒートAGr-レース結果表（貼付）'!$B:$B,0),MATCH(P$11,'[1]予選ヒートAGr-レース結果表（貼付）'!$1:$1,0)),""))</f>
        <v/>
      </c>
      <c r="Q32" s="4" t="str">
        <f>IF(P32="","",COUNTIF($P$13:P32,"&lt;&gt;"&amp;""))</f>
        <v/>
      </c>
      <c r="R32" s="4" t="str">
        <f t="shared" ref="R32:R48" si="3">IFERROR(RANK(Q32,$Q$13:$Q$48,1),"")</f>
        <v/>
      </c>
      <c r="S32" s="4" t="str">
        <f>IF(IFERROR(INDEX('[1]予選ヒートAGr-レース結果表（貼付）'!$A:$Z,MATCH($A32,'[1]予選ヒートAGr-レース結果表（貼付）'!$A:$A,0),MATCH(S$11,'[1]予選ヒートAGr-レース結果表（貼付）'!$1:$1,0)),"")=0,"",IFERROR(INDEX('[1]予選ヒートAGr-レース結果表（貼付）'!$A:$Z,MATCH($A32,'[1]予選ヒートAGr-レース結果表（貼付）'!$A:$A,0),MATCH(S$11,'[1]予選ヒートAGr-レース結果表（貼付）'!$1:$1,0)),""))</f>
        <v/>
      </c>
      <c r="T32" s="4"/>
      <c r="U32" s="4">
        <f>IF(IFERROR(INDEX('[1]予選ヒートAGr-レース結果表（貼付）'!$A:$Z,MATCH($B32,'[1]予選ヒートAGr-レース結果表（貼付）'!$B:$B,0),MATCH(U$11,'[1]予選ヒートAGr-レース結果表（貼付）'!$1:$1,0)),"")=0,"",IFERROR(INDEX('[1]予選ヒートAGr-レース結果表（貼付）'!$A:$Z,MATCH($B32,'[1]予選ヒートAGr-レース結果表（貼付）'!$B:$B,0),MATCH(U$11,'[1]予選ヒートAGr-レース結果表（貼付）'!$1:$1,0)),""))</f>
        <v>79.869</v>
      </c>
    </row>
    <row r="33" spans="1:21" ht="12.75" customHeight="1" x14ac:dyDescent="0.2">
      <c r="A33" s="30">
        <f>IF(OR('[1]予選ヒートAGr-レース結果表（貼付）'!A17="DNF",'[1]予選ヒートAGr-レース結果表（貼付）'!A17="DNS",'[1]予選ヒートAGr-レース結果表（貼付）'!A17="DQ"),'[1]予選ヒートAGr-レース結果表（貼付）'!A17,IF(MAX('[1]予選ヒートAGr-レース結果表（貼付）'!$A:$A)&gt;A32,A32+1,""))</f>
        <v>16</v>
      </c>
      <c r="B33" s="31">
        <f>IFERROR(INDEX('[1]予選ヒートAGr-レース結果表（貼付）'!A17:$Z$50,MATCH($A33,'[1]予選ヒートAGr-レース結果表（貼付）'!A17:$A$50,0),MATCH('[1]公式予選（TT）AGr-結果表（印刷）'!B$11,'[1]予選ヒートAGr-レース結果表（貼付）'!$1:$1,0)),"")</f>
        <v>95</v>
      </c>
      <c r="C33" s="32"/>
      <c r="D33" s="33" t="str">
        <f>IFERROR(INDEX('[1]予選ヒートAGr-レース結果表（貼付）'!$A:$Z,MATCH($A33,'[1]予選ヒートAGr-レース結果表（貼付）'!$A:$A,0),MATCH('予選ヒートAGr-レース結果表'!D$11,'[1]予選ヒートAGr-レース結果表（貼付）'!$1:$1,0)),"")</f>
        <v>横田 隆二郎</v>
      </c>
      <c r="E33" s="34" t="str">
        <f>IFERROR(INDEX('[1]予選ヒートAGr-レース結果表（貼付）'!$A:$Z,MATCH($A33,'[1]予選ヒートAGr-レース結果表（貼付）'!$A:$A,0),MATCH('予選ヒートAGr-レース結果表'!E$11,'[1]予選ヒートAGr-レース結果表（貼付）'!$1:$1,0)),"")</f>
        <v>MACH1/YAMAHA</v>
      </c>
      <c r="F33" s="35" t="str">
        <f>IFERROR(INDEX('[1]予選ヒートAGr-レース結果表（貼付）'!$A:$Z,MATCH($A33,'[1]予選ヒートAGr-レース結果表（貼付）'!$A:$A,0),MATCH('予選ヒートAGr-レース結果表'!F$11,'[1]予選ヒートAGr-レース結果表（貼付）'!$1:$1,0)),"")</f>
        <v>F's CLUB</v>
      </c>
      <c r="G33" s="36" t="str">
        <f>IFERROR(INDEX('[1]予選ヒートAGr-レース結果表（貼付）'!$A:$Z,MATCH($A33,'[1]予選ヒートAGr-レース結果表（貼付）'!$A:$A,0),MATCH('予選ヒートAGr-レース結果表'!G$11,'[1]予選ヒートAGr-レース結果表（貼付）'!$1:$1,0)),"")</f>
        <v>BS</v>
      </c>
      <c r="H33" s="37">
        <f>IF(A33="DNS","",IF(A33="DQ","",INDEX('[1]予選ヒートAGr-レース結果表（貼付）'!$A:$Z,MATCH($B33,'[1]予選ヒートAGr-レース結果表（貼付）'!$B:$B,0),MATCH('予選ヒートAGr-レース結果表'!H$11,'[1]予選ヒートAGr-レース結果表（貼付）'!$1:$1,0))))</f>
        <v>10</v>
      </c>
      <c r="I33" s="38">
        <f>IFERROR(IF(A33="DNS","ｽﾀｰﾄ出来ず",IF(A33="DQ","失　格",INDEX('[1]予選ヒートAGr-レース結果表（貼付）'!$A:$Z,MATCH($B33,'[1]予選ヒートAGr-レース結果表（貼付）'!$B:$B,0),MATCH('予選ヒートAGr-レース結果表'!I$11,'[1]予選ヒートAGr-レース結果表（貼付）'!$1:$1,0)))),"")</f>
        <v>6.7165740740740736E-3</v>
      </c>
      <c r="J33" s="39">
        <f>IFERROR(IF(A33="DNS","",IF(A33="DQ","",INDEX('[1]予選ヒートAGr-レース結果表（貼付）'!$A:$Z,MATCH($B33,'[1]予選ヒートAGr-レース結果表（貼付）'!$B:$B,0),MATCH('予選ヒートAGr-レース結果表'!J$11,'[1]予選ヒートAGr-レース結果表（貼付）'!$1:$1,0)))),"")</f>
        <v>12.776</v>
      </c>
      <c r="K33" s="39">
        <f>IFERROR(IF(A33="DNS","",IF(A33="DQ","",INDEX('[1]予選ヒートAGr-レース結果表（貼付）'!$A:$Z,MATCH($B33,'[1]予選ヒートAGr-レース結果表（貼付）'!$B:$B,0),MATCH('予選ヒートAGr-レース結果表'!K$11,'[1]予選ヒートAGr-レース結果表（貼付）'!$1:$1,0)))),"")</f>
        <v>0.38</v>
      </c>
      <c r="L33" s="40">
        <f>IFERROR(IF(A33="DNS","",IF(A33="DQ","",INDEX('[1]予選ヒートAGr-レース結果表（貼付）'!$A:$Z,MATCH($B33,'[1]予選ヒートAGr-レース結果表（貼付）'!$B:$B,0),MATCH('予選ヒートAGr-レース結果表'!L$11,'[1]予選ヒートAGr-レース結果表（貼付）'!$1:$1,0)))),"")</f>
        <v>57.097000000000001</v>
      </c>
      <c r="M33" s="41" t="str">
        <f t="shared" si="2"/>
        <v/>
      </c>
      <c r="N33" s="42"/>
      <c r="O33" s="3"/>
      <c r="P33" s="4" t="str">
        <f>IF(IFERROR(INDEX('[1]予選ヒートAGr-レース結果表（貼付）'!$A:$Z,MATCH($B33,'[1]予選ヒートAGr-レース結果表（貼付）'!$B:$B,0),MATCH(P$11,'[1]予選ヒートAGr-レース結果表（貼付）'!$1:$1,0)),"")=0,"",IFERROR(INDEX('[1]予選ヒートAGr-レース結果表（貼付）'!$A:$Z,MATCH($B33,'[1]予選ヒートAGr-レース結果表（貼付）'!$B:$B,0),MATCH(P$11,'[1]予選ヒートAGr-レース結果表（貼付）'!$1:$1,0)),""))</f>
        <v/>
      </c>
      <c r="Q33" s="4" t="str">
        <f>IF(P33="","",COUNTIF($P$13:P33,"&lt;&gt;"&amp;""))</f>
        <v/>
      </c>
      <c r="R33" s="4" t="str">
        <f t="shared" si="3"/>
        <v/>
      </c>
      <c r="S33" s="4" t="str">
        <f>IF(IFERROR(INDEX('[1]予選ヒートAGr-レース結果表（貼付）'!$A:$Z,MATCH($A33,'[1]予選ヒートAGr-レース結果表（貼付）'!$A:$A,0),MATCH(S$11,'[1]予選ヒートAGr-レース結果表（貼付）'!$1:$1,0)),"")=0,"",IFERROR(INDEX('[1]予選ヒートAGr-レース結果表（貼付）'!$A:$Z,MATCH($A33,'[1]予選ヒートAGr-レース結果表（貼付）'!$A:$A,0),MATCH(S$11,'[1]予選ヒートAGr-レース結果表（貼付）'!$1:$1,0)),""))</f>
        <v/>
      </c>
      <c r="T33" s="4"/>
      <c r="U33" s="4">
        <f>IF(IFERROR(INDEX('[1]予選ヒートAGr-レース結果表（貼付）'!$A:$Z,MATCH($B33,'[1]予選ヒートAGr-レース結果表（貼付）'!$B:$B,0),MATCH(U$11,'[1]予選ヒートAGr-レース結果表（貼付）'!$1:$1,0)),"")=0,"",IFERROR(INDEX('[1]予選ヒートAGr-レース結果表（貼付）'!$A:$Z,MATCH($B33,'[1]予選ヒートAGr-レース結果表（貼付）'!$B:$B,0),MATCH(U$11,'[1]予選ヒートAGr-レース結果表（貼付）'!$1:$1,0)),""))</f>
        <v>79.695999999999998</v>
      </c>
    </row>
    <row r="34" spans="1:21" ht="12.75" customHeight="1" x14ac:dyDescent="0.2">
      <c r="A34" s="30">
        <f>IF(OR('[1]予選ヒートAGr-レース結果表（貼付）'!A18="DNF",'[1]予選ヒートAGr-レース結果表（貼付）'!A18="DNS",'[1]予選ヒートAGr-レース結果表（貼付）'!A18="DQ"),'[1]予選ヒートAGr-レース結果表（貼付）'!A18,IF(MAX('[1]予選ヒートAGr-レース結果表（貼付）'!$A:$A)&gt;A33,A33+1,""))</f>
        <v>17</v>
      </c>
      <c r="B34" s="31">
        <f>IFERROR(INDEX('[1]予選ヒートAGr-レース結果表（貼付）'!A18:$Z$50,MATCH($A34,'[1]予選ヒートAGr-レース結果表（貼付）'!A18:$A$50,0),MATCH('[1]公式予選（TT）AGr-結果表（印刷）'!B$11,'[1]予選ヒートAGr-レース結果表（貼付）'!$1:$1,0)),"")</f>
        <v>23</v>
      </c>
      <c r="C34" s="32"/>
      <c r="D34" s="33" t="str">
        <f>IFERROR(INDEX('[1]予選ヒートAGr-レース結果表（貼付）'!$A:$Z,MATCH($A34,'[1]予選ヒートAGr-レース結果表（貼付）'!$A:$A,0),MATCH('予選ヒートAGr-レース結果表'!D$11,'[1]予選ヒートAGr-レース結果表（貼付）'!$1:$1,0)),"")</f>
        <v>藤岡 伸英</v>
      </c>
      <c r="E34" s="34" t="str">
        <f>IFERROR(INDEX('[1]予選ヒートAGr-レース結果表（貼付）'!$A:$Z,MATCH($A34,'[1]予選ヒートAGr-レース結果表（貼付）'!$A:$A,0),MATCH('予選ヒートAGr-レース結果表'!E$11,'[1]予選ヒートAGr-レース結果表（貼付）'!$1:$1,0)),"")</f>
        <v>MACHI 1/YAMAHA</v>
      </c>
      <c r="F34" s="35" t="str">
        <f>IFERROR(INDEX('[1]予選ヒートAGr-レース結果表（貼付）'!$A:$Z,MATCH($A34,'[1]予選ヒートAGr-レース結果表（貼付）'!$A:$A,0),MATCH('予選ヒートAGr-レース結果表'!F$11,'[1]予選ヒートAGr-レース結果表（貼付）'!$1:$1,0)),"")</f>
        <v>EHRE MOTOR SPORTS</v>
      </c>
      <c r="G34" s="36" t="str">
        <f>IFERROR(INDEX('[1]予選ヒートAGr-レース結果表（貼付）'!$A:$Z,MATCH($A34,'[1]予選ヒートAGr-レース結果表（貼付）'!$A:$A,0),MATCH('予選ヒートAGr-レース結果表'!G$11,'[1]予選ヒートAGr-レース結果表（貼付）'!$1:$1,0)),"")</f>
        <v>BS</v>
      </c>
      <c r="H34" s="37">
        <f>IF(A34="DNS","",IF(A34="DQ","",INDEX('[1]予選ヒートAGr-レース結果表（貼付）'!$A:$Z,MATCH($B34,'[1]予選ヒートAGr-レース結果表（貼付）'!$B:$B,0),MATCH('予選ヒートAGr-レース結果表'!H$11,'[1]予選ヒートAGr-レース結果表（貼付）'!$1:$1,0))))</f>
        <v>10</v>
      </c>
      <c r="I34" s="38">
        <f>IFERROR(IF(A34="DNS","ｽﾀｰﾄ出来ず",IF(A34="DQ","失　格",INDEX('[1]予選ヒートAGr-レース結果表（貼付）'!$A:$Z,MATCH($B34,'[1]予選ヒートAGr-レース結果表（貼付）'!$B:$B,0),MATCH('予選ヒートAGr-レース結果表'!I$11,'[1]予選ヒートAGr-レース結果表（貼付）'!$1:$1,0)))),"")</f>
        <v>6.7342245370370368E-3</v>
      </c>
      <c r="J34" s="39">
        <f>IFERROR(IF(A34="DNS","",IF(A34="DQ","",INDEX('[1]予選ヒートAGr-レース結果表（貼付）'!$A:$Z,MATCH($B34,'[1]予選ヒートAGr-レース結果表（貼付）'!$B:$B,0),MATCH('予選ヒートAGr-レース結果表'!J$11,'[1]予選ヒートAGr-レース結果表（貼付）'!$1:$1,0)))),"")</f>
        <v>14.301</v>
      </c>
      <c r="K34" s="39">
        <f>IFERROR(IF(A34="DNS","",IF(A34="DQ","",INDEX('[1]予選ヒートAGr-レース結果表（貼付）'!$A:$Z,MATCH($B34,'[1]予選ヒートAGr-レース結果表（貼付）'!$B:$B,0),MATCH('予選ヒートAGr-レース結果表'!K$11,'[1]予選ヒートAGr-レース結果表（貼付）'!$1:$1,0)))),"")</f>
        <v>1.5249999999999999</v>
      </c>
      <c r="L34" s="40">
        <f>IFERROR(IF(A34="DNS","",IF(A34="DQ","",INDEX('[1]予選ヒートAGr-レース結果表（貼付）'!$A:$Z,MATCH($B34,'[1]予選ヒートAGr-レース結果表（貼付）'!$B:$B,0),MATCH('予選ヒートAGr-レース結果表'!L$11,'[1]予選ヒートAGr-レース結果表（貼付）'!$1:$1,0)))),"")</f>
        <v>57.103000000000002</v>
      </c>
      <c r="M34" s="41" t="str">
        <f t="shared" si="2"/>
        <v/>
      </c>
      <c r="N34" s="42"/>
      <c r="O34" s="3"/>
      <c r="P34" s="4" t="str">
        <f>IF(IFERROR(INDEX('[1]予選ヒートAGr-レース結果表（貼付）'!$A:$Z,MATCH($B34,'[1]予選ヒートAGr-レース結果表（貼付）'!$B:$B,0),MATCH(P$11,'[1]予選ヒートAGr-レース結果表（貼付）'!$1:$1,0)),"")=0,"",IFERROR(INDEX('[1]予選ヒートAGr-レース結果表（貼付）'!$A:$Z,MATCH($B34,'[1]予選ヒートAGr-レース結果表（貼付）'!$B:$B,0),MATCH(P$11,'[1]予選ヒートAGr-レース結果表（貼付）'!$1:$1,0)),""))</f>
        <v/>
      </c>
      <c r="Q34" s="4" t="str">
        <f>IF(P34="","",COUNTIF($P$13:P34,"&lt;&gt;"&amp;""))</f>
        <v/>
      </c>
      <c r="R34" s="4" t="str">
        <f t="shared" si="3"/>
        <v/>
      </c>
      <c r="S34" s="4" t="str">
        <f>IF(IFERROR(INDEX('[1]予選ヒートAGr-レース結果表（貼付）'!$A:$Z,MATCH($A34,'[1]予選ヒートAGr-レース結果表（貼付）'!$A:$A,0),MATCH(S$11,'[1]予選ヒートAGr-レース結果表（貼付）'!$1:$1,0)),"")=0,"",IFERROR(INDEX('[1]予選ヒートAGr-レース結果表（貼付）'!$A:$Z,MATCH($A34,'[1]予選ヒートAGr-レース結果表（貼付）'!$A:$A,0),MATCH(S$11,'[1]予選ヒートAGr-レース結果表（貼付）'!$1:$1,0)),""))</f>
        <v/>
      </c>
      <c r="T34" s="4"/>
      <c r="U34" s="4">
        <f>IF(IFERROR(INDEX('[1]予選ヒートAGr-レース結果表（貼付）'!$A:$Z,MATCH($B34,'[1]予選ヒートAGr-レース結果表（貼付）'!$B:$B,0),MATCH(U$11,'[1]予選ヒートAGr-レース結果表（貼付）'!$1:$1,0)),"")=0,"",IFERROR(INDEX('[1]予選ヒートAGr-レース結果表（貼付）'!$A:$Z,MATCH($B34,'[1]予選ヒートAGr-レース結果表（貼付）'!$B:$B,0),MATCH(U$11,'[1]予選ヒートAGr-レース結果表（貼付）'!$1:$1,0)),""))</f>
        <v>79.688000000000002</v>
      </c>
    </row>
    <row r="35" spans="1:21" ht="12.75" customHeight="1" x14ac:dyDescent="0.2">
      <c r="A35" s="30">
        <f>IF(OR('[1]予選ヒートAGr-レース結果表（貼付）'!A19="DNF",'[1]予選ヒートAGr-レース結果表（貼付）'!A19="DNS",'[1]予選ヒートAGr-レース結果表（貼付）'!A19="DQ"),'[1]予選ヒートAGr-レース結果表（貼付）'!A19,IF(MAX('[1]予選ヒートAGr-レース結果表（貼付）'!$A:$A)&gt;A34,A34+1,""))</f>
        <v>18</v>
      </c>
      <c r="B35" s="31">
        <f>IFERROR(INDEX('[1]予選ヒートAGr-レース結果表（貼付）'!A19:$Z$50,MATCH($A35,'[1]予選ヒートAGr-レース結果表（貼付）'!A19:$A$50,0),MATCH('[1]公式予選（TT）AGr-結果表（印刷）'!B$11,'[1]予選ヒートAGr-レース結果表（貼付）'!$1:$1,0)),"")</f>
        <v>16</v>
      </c>
      <c r="C35" s="32"/>
      <c r="D35" s="33" t="str">
        <f>IFERROR(INDEX('[1]予選ヒートAGr-レース結果表（貼付）'!$A:$Z,MATCH($A35,'[1]予選ヒートAGr-レース結果表（貼付）'!$A:$A,0),MATCH('予選ヒートAGr-レース結果表'!D$11,'[1]予選ヒートAGr-レース結果表（貼付）'!$1:$1,0)),"")</f>
        <v>小辻 隼人</v>
      </c>
      <c r="E35" s="34" t="str">
        <f>IFERROR(INDEX('[1]予選ヒートAGr-レース結果表（貼付）'!$A:$Z,MATCH($A35,'[1]予選ヒートAGr-レース結果表（貼付）'!$A:$A,0),MATCH('予選ヒートAGr-レース結果表'!E$11,'[1]予選ヒートAGr-レース結果表（貼付）'!$1:$1,0)),"")</f>
        <v>CL/YAMAHA</v>
      </c>
      <c r="F35" s="35" t="str">
        <f>IFERROR(INDEX('[1]予選ヒートAGr-レース結果表（貼付）'!$A:$Z,MATCH($A35,'[1]予選ヒートAGr-レース結果表（貼付）'!$A:$A,0),MATCH('予選ヒートAGr-レース結果表'!F$11,'[1]予選ヒートAGr-レース結果表（貼付）'!$1:$1,0)),"")</f>
        <v>TIGRE</v>
      </c>
      <c r="G35" s="36" t="str">
        <f>IFERROR(INDEX('[1]予選ヒートAGr-レース結果表（貼付）'!$A:$Z,MATCH($A35,'[1]予選ヒートAGr-レース結果表（貼付）'!$A:$A,0),MATCH('予選ヒートAGr-レース結果表'!G$11,'[1]予選ヒートAGr-レース結果表（貼付）'!$1:$1,0)),"")</f>
        <v>BS</v>
      </c>
      <c r="H35" s="37">
        <f>IF(A35="DNS","",IF(A35="DQ","",INDEX('[1]予選ヒートAGr-レース結果表（貼付）'!$A:$Z,MATCH($B35,'[1]予選ヒートAGr-レース結果表（貼付）'!$B:$B,0),MATCH('予選ヒートAGr-レース結果表'!H$11,'[1]予選ヒートAGr-レース結果表（貼付）'!$1:$1,0))))</f>
        <v>10</v>
      </c>
      <c r="I35" s="38">
        <f>IFERROR(IF(A35="DNS","ｽﾀｰﾄ出来ず",IF(A35="DQ","失　格",INDEX('[1]予選ヒートAGr-レース結果表（貼付）'!$A:$Z,MATCH($B35,'[1]予選ヒートAGr-レース結果表（貼付）'!$B:$B,0),MATCH('予選ヒートAGr-レース結果表'!I$11,'[1]予選ヒートAGr-レース結果表（貼付）'!$1:$1,0)))),"")</f>
        <v>6.7513541666666668E-3</v>
      </c>
      <c r="J35" s="39">
        <f>IFERROR(IF(A35="DNS","",IF(A35="DQ","",INDEX('[1]予選ヒートAGr-レース結果表（貼付）'!$A:$Z,MATCH($B35,'[1]予選ヒートAGr-レース結果表（貼付）'!$B:$B,0),MATCH('予選ヒートAGr-レース結果表'!J$11,'[1]予選ヒートAGr-レース結果表（貼付）'!$1:$1,0)))),"")</f>
        <v>15.781000000000001</v>
      </c>
      <c r="K35" s="39">
        <f>IFERROR(IF(A35="DNS","",IF(A35="DQ","",INDEX('[1]予選ヒートAGr-レース結果表（貼付）'!$A:$Z,MATCH($B35,'[1]予選ヒートAGr-レース結果表（貼付）'!$B:$B,0),MATCH('予選ヒートAGr-レース結果表'!K$11,'[1]予選ヒートAGr-レース結果表（貼付）'!$1:$1,0)))),"")</f>
        <v>1.48</v>
      </c>
      <c r="L35" s="40">
        <f>IFERROR(IF(A35="DNS","",IF(A35="DQ","",INDEX('[1]予選ヒートAGr-レース結果表（貼付）'!$A:$Z,MATCH($B35,'[1]予選ヒートAGr-レース結果表（貼付）'!$B:$B,0),MATCH('予選ヒートAGr-レース結果表'!L$11,'[1]予選ヒートAGr-レース結果表（貼付）'!$1:$1,0)))),"")</f>
        <v>57.09</v>
      </c>
      <c r="M35" s="41" t="str">
        <f t="shared" si="2"/>
        <v/>
      </c>
      <c r="N35" s="42"/>
      <c r="O35" s="3"/>
      <c r="P35" s="4" t="str">
        <f>IF(IFERROR(INDEX('[1]予選ヒートAGr-レース結果表（貼付）'!$A:$Z,MATCH($B35,'[1]予選ヒートAGr-レース結果表（貼付）'!$B:$B,0),MATCH(P$11,'[1]予選ヒートAGr-レース結果表（貼付）'!$1:$1,0)),"")=0,"",IFERROR(INDEX('[1]予選ヒートAGr-レース結果表（貼付）'!$A:$Z,MATCH($B35,'[1]予選ヒートAGr-レース結果表（貼付）'!$B:$B,0),MATCH(P$11,'[1]予選ヒートAGr-レース結果表（貼付）'!$1:$1,0)),""))</f>
        <v>鈴鹿選手権ｼﾘｰｽﾞ特別規則 競技車両規則第60条～2)(ﾌﾛﾝﾄﾌｪｱﾘﾝｸﾞ)違反により、5秒加算とした。</v>
      </c>
      <c r="Q35" s="4">
        <f>IF(P35="","",COUNTIF($P$13:P35,"&lt;&gt;"&amp;""))</f>
        <v>18</v>
      </c>
      <c r="R35" s="4">
        <f t="shared" si="3"/>
        <v>2</v>
      </c>
      <c r="S35" s="4" t="str">
        <f>IF(IFERROR(INDEX('[1]予選ヒートAGr-レース結果表（貼付）'!$A:$Z,MATCH($A35,'[1]予選ヒートAGr-レース結果表（貼付）'!$A:$A,0),MATCH(S$11,'[1]予選ヒートAGr-レース結果表（貼付）'!$1:$1,0)),"")=0,"",IFERROR(INDEX('[1]予選ヒートAGr-レース結果表（貼付）'!$A:$Z,MATCH($A35,'[1]予選ヒートAGr-レース結果表（貼付）'!$A:$A,0),MATCH(S$11,'[1]予選ヒートAGr-レース結果表（貼付）'!$1:$1,0)),""))</f>
        <v/>
      </c>
      <c r="T35" s="4"/>
      <c r="U35" s="4">
        <f>IF(IFERROR(INDEX('[1]予選ヒートAGr-レース結果表（貼付）'!$A:$Z,MATCH($B35,'[1]予選ヒートAGr-レース結果表（貼付）'!$B:$B,0),MATCH(U$11,'[1]予選ヒートAGr-レース結果表（貼付）'!$1:$1,0)),"")=0,"",IFERROR(INDEX('[1]予選ヒートAGr-レース結果表（貼付）'!$A:$Z,MATCH($B35,'[1]予選ヒートAGr-レース結果表（貼付）'!$B:$B,0),MATCH(U$11,'[1]予選ヒートAGr-レース結果表（貼付）'!$1:$1,0)),""))</f>
        <v>79.706000000000003</v>
      </c>
    </row>
    <row r="36" spans="1:21" ht="12.75" customHeight="1" x14ac:dyDescent="0.2">
      <c r="A36" s="30">
        <f>IF(OR('[1]予選ヒートAGr-レース結果表（貼付）'!A20="DNF",'[1]予選ヒートAGr-レース結果表（貼付）'!A20="DNS",'[1]予選ヒートAGr-レース結果表（貼付）'!A20="DQ"),'[1]予選ヒートAGr-レース結果表（貼付）'!A20,IF(MAX('[1]予選ヒートAGr-レース結果表（貼付）'!$A:$A)&gt;A35,A35+1,""))</f>
        <v>19</v>
      </c>
      <c r="B36" s="31">
        <f>IFERROR(INDEX('[1]予選ヒートAGr-レース結果表（貼付）'!A20:$Z$50,MATCH($A36,'[1]予選ヒートAGr-レース結果表（貼付）'!A20:$A$50,0),MATCH('[1]公式予選（TT）AGr-結果表（印刷）'!B$11,'[1]予選ヒートAGr-レース結果表（貼付）'!$1:$1,0)),"")</f>
        <v>56</v>
      </c>
      <c r="C36" s="32"/>
      <c r="D36" s="33" t="str">
        <f>IFERROR(INDEX('[1]予選ヒートAGr-レース結果表（貼付）'!$A:$Z,MATCH($A36,'[1]予選ヒートAGr-レース結果表（貼付）'!$A:$A,0),MATCH('予選ヒートAGr-レース結果表'!D$11,'[1]予選ヒートAGr-レース結果表（貼付）'!$1:$1,0)),"")</f>
        <v>米倉 隆幸</v>
      </c>
      <c r="E36" s="34" t="str">
        <f>IFERROR(INDEX('[1]予選ヒートAGr-レース結果表（貼付）'!$A:$Z,MATCH($A36,'[1]予選ヒートAGr-レース結果表（貼付）'!$A:$A,0),MATCH('予選ヒートAGr-レース結果表'!E$11,'[1]予選ヒートAGr-レース結果表（貼付）'!$1:$1,0)),"")</f>
        <v>TONY KART/YAMAHA</v>
      </c>
      <c r="F36" s="35" t="str">
        <f>IFERROR(INDEX('[1]予選ヒートAGr-レース結果表（貼付）'!$A:$Z,MATCH($A36,'[1]予選ヒートAGr-レース結果表（貼付）'!$A:$A,0),MATCH('予選ヒートAGr-レース結果表'!F$11,'[1]予選ヒートAGr-レース結果表（貼付）'!$1:$1,0)),"")</f>
        <v>T WEST RS</v>
      </c>
      <c r="G36" s="36" t="str">
        <f>IFERROR(INDEX('[1]予選ヒートAGr-レース結果表（貼付）'!$A:$Z,MATCH($A36,'[1]予選ヒートAGr-レース結果表（貼付）'!$A:$A,0),MATCH('予選ヒートAGr-レース結果表'!G$11,'[1]予選ヒートAGr-レース結果表（貼付）'!$1:$1,0)),"")</f>
        <v>BS</v>
      </c>
      <c r="H36" s="37">
        <f>IF(A36="DNS","",IF(A36="DQ","",INDEX('[1]予選ヒートAGr-レース結果表（貼付）'!$A:$Z,MATCH($B36,'[1]予選ヒートAGr-レース結果表（貼付）'!$B:$B,0),MATCH('予選ヒートAGr-レース結果表'!H$11,'[1]予選ヒートAGr-レース結果表（貼付）'!$1:$1,0))))</f>
        <v>10</v>
      </c>
      <c r="I36" s="38">
        <f>IFERROR(IF(A36="DNS","ｽﾀｰﾄ出来ず",IF(A36="DQ","失　格",INDEX('[1]予選ヒートAGr-レース結果表（貼付）'!$A:$Z,MATCH($B36,'[1]予選ヒートAGr-レース結果表（貼付）'!$B:$B,0),MATCH('予選ヒートAGr-レース結果表'!I$11,'[1]予選ヒートAGr-レース結果表（貼付）'!$1:$1,0)))),"")</f>
        <v>6.7542245370370369E-3</v>
      </c>
      <c r="J36" s="39">
        <f>IFERROR(IF(A36="DNS","",IF(A36="DQ","",INDEX('[1]予選ヒートAGr-レース結果表（貼付）'!$A:$Z,MATCH($B36,'[1]予選ヒートAGr-レース結果表（貼付）'!$B:$B,0),MATCH('予選ヒートAGr-レース結果表'!J$11,'[1]予選ヒートAGr-レース結果表（貼付）'!$1:$1,0)))),"")</f>
        <v>16.029</v>
      </c>
      <c r="K36" s="39">
        <f>IFERROR(IF(A36="DNS","",IF(A36="DQ","",INDEX('[1]予選ヒートAGr-レース結果表（貼付）'!$A:$Z,MATCH($B36,'[1]予選ヒートAGr-レース結果表（貼付）'!$B:$B,0),MATCH('予選ヒートAGr-レース結果表'!K$11,'[1]予選ヒートAGr-レース結果表（貼付）'!$1:$1,0)))),"")</f>
        <v>0.248</v>
      </c>
      <c r="L36" s="40">
        <f>IFERROR(IF(A36="DNS","",IF(A36="DQ","",INDEX('[1]予選ヒートAGr-レース結果表（貼付）'!$A:$Z,MATCH($B36,'[1]予選ヒートAGr-レース結果表（貼付）'!$B:$B,0),MATCH('予選ヒートAGr-レース結果表'!L$11,'[1]予選ヒートAGr-レース結果表（貼付）'!$1:$1,0)))),"")</f>
        <v>57.345999999999997</v>
      </c>
      <c r="M36" s="41" t="str">
        <f t="shared" si="2"/>
        <v/>
      </c>
      <c r="N36" s="42"/>
      <c r="O36" s="3"/>
      <c r="P36" s="4" t="str">
        <f>IF(IFERROR(INDEX('[1]予選ヒートAGr-レース結果表（貼付）'!$A:$Z,MATCH($B36,'[1]予選ヒートAGr-レース結果表（貼付）'!$B:$B,0),MATCH(P$11,'[1]予選ヒートAGr-レース結果表（貼付）'!$1:$1,0)),"")=0,"",IFERROR(INDEX('[1]予選ヒートAGr-レース結果表（貼付）'!$A:$Z,MATCH($B36,'[1]予選ヒートAGr-レース結果表（貼付）'!$B:$B,0),MATCH(P$11,'[1]予選ヒートAGr-レース結果表（貼付）'!$1:$1,0)),""))</f>
        <v/>
      </c>
      <c r="Q36" s="4" t="str">
        <f>IF(P36="","",COUNTIF($P$13:P36,"&lt;&gt;"&amp;""))</f>
        <v/>
      </c>
      <c r="R36" s="4" t="str">
        <f t="shared" si="3"/>
        <v/>
      </c>
      <c r="S36" s="4" t="str">
        <f>IF(IFERROR(INDEX('[1]予選ヒートAGr-レース結果表（貼付）'!$A:$Z,MATCH($A36,'[1]予選ヒートAGr-レース結果表（貼付）'!$A:$A,0),MATCH(S$11,'[1]予選ヒートAGr-レース結果表（貼付）'!$1:$1,0)),"")=0,"",IFERROR(INDEX('[1]予選ヒートAGr-レース結果表（貼付）'!$A:$Z,MATCH($A36,'[1]予選ヒートAGr-レース結果表（貼付）'!$A:$A,0),MATCH(S$11,'[1]予選ヒートAGr-レース結果表（貼付）'!$1:$1,0)),""))</f>
        <v/>
      </c>
      <c r="T36" s="4"/>
      <c r="U36" s="4">
        <f>IF(IFERROR(INDEX('[1]予選ヒートAGr-レース結果表（貼付）'!$A:$Z,MATCH($B36,'[1]予選ヒートAGr-レース結果表（貼付）'!$B:$B,0),MATCH(U$11,'[1]予選ヒートAGr-レース結果表（貼付）'!$1:$1,0)),"")=0,"",IFERROR(INDEX('[1]予選ヒートAGr-レース結果表（貼付）'!$A:$Z,MATCH($B36,'[1]予選ヒートAGr-レース結果表（貼付）'!$B:$B,0),MATCH(U$11,'[1]予選ヒートAGr-レース結果表（貼付）'!$1:$1,0)),""))</f>
        <v>79.349999999999994</v>
      </c>
    </row>
    <row r="37" spans="1:21" ht="12.75" customHeight="1" x14ac:dyDescent="0.2">
      <c r="A37" s="30">
        <f>IF(OR('[1]予選ヒートAGr-レース結果表（貼付）'!A21="DNF",'[1]予選ヒートAGr-レース結果表（貼付）'!A21="DNS",'[1]予選ヒートAGr-レース結果表（貼付）'!A21="DQ"),'[1]予選ヒートAGr-レース結果表（貼付）'!A21,IF(MAX('[1]予選ヒートAGr-レース結果表（貼付）'!$A:$A)&gt;A36,A36+1,""))</f>
        <v>20</v>
      </c>
      <c r="B37" s="31">
        <f>IFERROR(INDEX('[1]予選ヒートAGr-レース結果表（貼付）'!A21:$Z$50,MATCH($A37,'[1]予選ヒートAGr-レース結果表（貼付）'!A21:$A$50,0),MATCH('[1]公式予選（TT）AGr-結果表（印刷）'!B$11,'[1]予選ヒートAGr-レース結果表（貼付）'!$1:$1,0)),"")</f>
        <v>26</v>
      </c>
      <c r="C37" s="32"/>
      <c r="D37" s="33" t="str">
        <f>IFERROR(INDEX('[1]予選ヒートAGr-レース結果表（貼付）'!$A:$Z,MATCH($A37,'[1]予選ヒートAGr-レース結果表（貼付）'!$A:$A,0),MATCH('予選ヒートAGr-レース結果表'!D$11,'[1]予選ヒートAGr-レース結果表（貼付）'!$1:$1,0)),"")</f>
        <v>橋本 協一</v>
      </c>
      <c r="E37" s="34" t="str">
        <f>IFERROR(INDEX('[1]予選ヒートAGr-レース結果表（貼付）'!$A:$Z,MATCH($A37,'[1]予選ヒートAGr-レース結果表（貼付）'!$A:$A,0),MATCH('予選ヒートAGr-レース結果表'!E$11,'[1]予選ヒートAGr-レース結果表（貼付）'!$1:$1,0)),"")</f>
        <v>TECNO/YAMAHA</v>
      </c>
      <c r="F37" s="35" t="str">
        <f>IFERROR(INDEX('[1]予選ヒートAGr-レース結果表（貼付）'!$A:$Z,MATCH($A37,'[1]予選ヒートAGr-レース結果表（貼付）'!$A:$A,0),MATCH('予選ヒートAGr-レース結果表'!F$11,'[1]予選ヒートAGr-レース結果表（貼付）'!$1:$1,0)),"")</f>
        <v>ｻｰﾃｨｰｽﾞﾚｰｼﾝｸﾞ</v>
      </c>
      <c r="G37" s="36" t="str">
        <f>IFERROR(INDEX('[1]予選ヒートAGr-レース結果表（貼付）'!$A:$Z,MATCH($A37,'[1]予選ヒートAGr-レース結果表（貼付）'!$A:$A,0),MATCH('予選ヒートAGr-レース結果表'!G$11,'[1]予選ヒートAGr-レース結果表（貼付）'!$1:$1,0)),"")</f>
        <v>BS</v>
      </c>
      <c r="H37" s="37">
        <f>IF(A37="DNS","",IF(A37="DQ","",INDEX('[1]予選ヒートAGr-レース結果表（貼付）'!$A:$Z,MATCH($B37,'[1]予選ヒートAGr-レース結果表（貼付）'!$B:$B,0),MATCH('予選ヒートAGr-レース結果表'!H$11,'[1]予選ヒートAGr-レース結果表（貼付）'!$1:$1,0))))</f>
        <v>10</v>
      </c>
      <c r="I37" s="38">
        <f>IFERROR(IF(A37="DNS","ｽﾀｰﾄ出来ず",IF(A37="DQ","失　格",INDEX('[1]予選ヒートAGr-レース結果表（貼付）'!$A:$Z,MATCH($B37,'[1]予選ヒートAGr-レース結果表（貼付）'!$B:$B,0),MATCH('予選ヒートAGr-レース結果表'!I$11,'[1]予選ヒートAGr-レース結果表（貼付）'!$1:$1,0)))),"")</f>
        <v>6.7560763888888887E-3</v>
      </c>
      <c r="J37" s="39">
        <f>IFERROR(IF(A37="DNS","",IF(A37="DQ","",INDEX('[1]予選ヒートAGr-レース結果表（貼付）'!$A:$Z,MATCH($B37,'[1]予選ヒートAGr-レース結果表（貼付）'!$B:$B,0),MATCH('予選ヒートAGr-レース結果表'!J$11,'[1]予選ヒートAGr-レース結果表（貼付）'!$1:$1,0)))),"")</f>
        <v>16.189</v>
      </c>
      <c r="K37" s="39">
        <f>IFERROR(IF(A37="DNS","",IF(A37="DQ","",INDEX('[1]予選ヒートAGr-レース結果表（貼付）'!$A:$Z,MATCH($B37,'[1]予選ヒートAGr-レース結果表（貼付）'!$B:$B,0),MATCH('予選ヒートAGr-レース結果表'!K$11,'[1]予選ヒートAGr-レース結果表（貼付）'!$1:$1,0)))),"")</f>
        <v>0.16</v>
      </c>
      <c r="L37" s="40">
        <f>IFERROR(IF(A37="DNS","",IF(A37="DQ","",INDEX('[1]予選ヒートAGr-レース結果表（貼付）'!$A:$Z,MATCH($B37,'[1]予選ヒートAGr-レース結果表（貼付）'!$B:$B,0),MATCH('予選ヒートAGr-レース結果表'!L$11,'[1]予選ヒートAGr-レース結果表（貼付）'!$1:$1,0)))),"")</f>
        <v>57.182000000000002</v>
      </c>
      <c r="M37" s="41" t="str">
        <f t="shared" si="2"/>
        <v/>
      </c>
      <c r="N37" s="42"/>
      <c r="O37" s="3"/>
      <c r="P37" s="4" t="str">
        <f>IF(IFERROR(INDEX('[1]予選ヒートAGr-レース結果表（貼付）'!$A:$Z,MATCH($B37,'[1]予選ヒートAGr-レース結果表（貼付）'!$B:$B,0),MATCH(P$11,'[1]予選ヒートAGr-レース結果表（貼付）'!$1:$1,0)),"")=0,"",IFERROR(INDEX('[1]予選ヒートAGr-レース結果表（貼付）'!$A:$Z,MATCH($B37,'[1]予選ヒートAGr-レース結果表（貼付）'!$B:$B,0),MATCH(P$11,'[1]予選ヒートAGr-レース結果表（貼付）'!$1:$1,0)),""))</f>
        <v/>
      </c>
      <c r="Q37" s="4" t="str">
        <f>IF(P37="","",COUNTIF($P$13:P37,"&lt;&gt;"&amp;""))</f>
        <v/>
      </c>
      <c r="R37" s="4" t="str">
        <f t="shared" si="3"/>
        <v/>
      </c>
      <c r="S37" s="4" t="str">
        <f>IF(IFERROR(INDEX('[1]予選ヒートAGr-レース結果表（貼付）'!$A:$Z,MATCH($A37,'[1]予選ヒートAGr-レース結果表（貼付）'!$A:$A,0),MATCH(S$11,'[1]予選ヒートAGr-レース結果表（貼付）'!$1:$1,0)),"")=0,"",IFERROR(INDEX('[1]予選ヒートAGr-レース結果表（貼付）'!$A:$Z,MATCH($A37,'[1]予選ヒートAGr-レース結果表（貼付）'!$A:$A,0),MATCH(S$11,'[1]予選ヒートAGr-レース結果表（貼付）'!$1:$1,0)),""))</f>
        <v/>
      </c>
      <c r="T37" s="4"/>
      <c r="U37" s="4">
        <f>IF(IFERROR(INDEX('[1]予選ヒートAGr-レース結果表（貼付）'!$A:$Z,MATCH($B37,'[1]予選ヒートAGr-レース結果表（貼付）'!$B:$B,0),MATCH(U$11,'[1]予選ヒートAGr-レース結果表（貼付）'!$1:$1,0)),"")=0,"",IFERROR(INDEX('[1]予選ヒートAGr-レース結果表（貼付）'!$A:$Z,MATCH($B37,'[1]予選ヒートAGr-レース結果表（貼付）'!$B:$B,0),MATCH(U$11,'[1]予選ヒートAGr-レース結果表（貼付）'!$1:$1,0)),""))</f>
        <v>79.576999999999998</v>
      </c>
    </row>
    <row r="38" spans="1:21" ht="12.75" customHeight="1" x14ac:dyDescent="0.2">
      <c r="A38" s="30">
        <f>IF(OR('[1]予選ヒートAGr-レース結果表（貼付）'!A22="DNF",'[1]予選ヒートAGr-レース結果表（貼付）'!A22="DNS",'[1]予選ヒートAGr-レース結果表（貼付）'!A22="DQ"),'[1]予選ヒートAGr-レース結果表（貼付）'!A22,IF(MAX('[1]予選ヒートAGr-レース結果表（貼付）'!$A:$A)&gt;A37,A37+1,""))</f>
        <v>21</v>
      </c>
      <c r="B38" s="31">
        <f>IFERROR(INDEX('[1]予選ヒートAGr-レース結果表（貼付）'!A22:$Z$50,MATCH($A38,'[1]予選ヒートAGr-レース結果表（貼付）'!A22:$A$50,0),MATCH('[1]公式予選（TT）AGr-結果表（印刷）'!B$11,'[1]予選ヒートAGr-レース結果表（貼付）'!$1:$1,0)),"")</f>
        <v>37</v>
      </c>
      <c r="C38" s="32"/>
      <c r="D38" s="33" t="str">
        <f>IFERROR(INDEX('[1]予選ヒートAGr-レース結果表（貼付）'!$A:$Z,MATCH($A38,'[1]予選ヒートAGr-レース結果表（貼付）'!$A:$A,0),MATCH('予選ヒートAGr-レース結果表'!D$11,'[1]予選ヒートAGr-レース結果表（貼付）'!$1:$1,0)),"")</f>
        <v>小田 宗孝</v>
      </c>
      <c r="E38" s="34" t="str">
        <f>IFERROR(INDEX('[1]予選ヒートAGr-レース結果表（貼付）'!$A:$Z,MATCH($A38,'[1]予選ヒートAGr-レース結果表（貼付）'!$A:$A,0),MATCH('予選ヒートAGr-レース結果表'!E$11,'[1]予選ヒートAGr-レース結果表（貼付）'!$1:$1,0)),"")</f>
        <v>TONYKART/YAMAHA</v>
      </c>
      <c r="F38" s="35" t="str">
        <f>IFERROR(INDEX('[1]予選ヒートAGr-レース結果表（貼付）'!$A:$Z,MATCH($A38,'[1]予選ヒートAGr-レース結果表（貼付）'!$A:$A,0),MATCH('予選ヒートAGr-レース結果表'!F$11,'[1]予選ヒートAGr-レース結果表（貼付）'!$1:$1,0)),"")</f>
        <v>HKC年金ﾚｰｻｰｽﾞ</v>
      </c>
      <c r="G38" s="36" t="str">
        <f>IFERROR(INDEX('[1]予選ヒートAGr-レース結果表（貼付）'!$A:$Z,MATCH($A38,'[1]予選ヒートAGr-レース結果表（貼付）'!$A:$A,0),MATCH('予選ヒートAGr-レース結果表'!G$11,'[1]予選ヒートAGr-レース結果表（貼付）'!$1:$1,0)),"")</f>
        <v>BS</v>
      </c>
      <c r="H38" s="37">
        <f>IF(A38="DNS","",IF(A38="DQ","",INDEX('[1]予選ヒートAGr-レース結果表（貼付）'!$A:$Z,MATCH($B38,'[1]予選ヒートAGr-レース結果表（貼付）'!$B:$B,0),MATCH('予選ヒートAGr-レース結果表'!H$11,'[1]予選ヒートAGr-レース結果表（貼付）'!$1:$1,0))))</f>
        <v>10</v>
      </c>
      <c r="I38" s="38">
        <f>IFERROR(IF(A38="DNS","ｽﾀｰﾄ出来ず",IF(A38="DQ","失　格",INDEX('[1]予選ヒートAGr-レース結果表（貼付）'!$A:$Z,MATCH($B38,'[1]予選ヒートAGr-レース結果表（貼付）'!$B:$B,0),MATCH('予選ヒートAGr-レース結果表'!I$11,'[1]予選ヒートAGr-レース結果表（貼付）'!$1:$1,0)))),"")</f>
        <v>6.7579166666666664E-3</v>
      </c>
      <c r="J38" s="39">
        <f>IFERROR(IF(A38="DNS","",IF(A38="DQ","",INDEX('[1]予選ヒートAGr-レース結果表（貼付）'!$A:$Z,MATCH($B38,'[1]予選ヒートAGr-レース結果表（貼付）'!$B:$B,0),MATCH('予選ヒートAGr-レース結果表'!J$11,'[1]予選ヒートAGr-レース結果表（貼付）'!$1:$1,0)))),"")</f>
        <v>16.347999999999999</v>
      </c>
      <c r="K38" s="39">
        <f>IFERROR(IF(A38="DNS","",IF(A38="DQ","",INDEX('[1]予選ヒートAGr-レース結果表（貼付）'!$A:$Z,MATCH($B38,'[1]予選ヒートAGr-レース結果表（貼付）'!$B:$B,0),MATCH('予選ヒートAGr-レース結果表'!K$11,'[1]予選ヒートAGr-レース結果表（貼付）'!$1:$1,0)))),"")</f>
        <v>0.159</v>
      </c>
      <c r="L38" s="40">
        <f>IFERROR(IF(A38="DNS","",IF(A38="DQ","",INDEX('[1]予選ヒートAGr-レース結果表（貼付）'!$A:$Z,MATCH($B38,'[1]予選ヒートAGr-レース結果表（貼付）'!$B:$B,0),MATCH('予選ヒートAGr-レース結果表'!L$11,'[1]予選ヒートAGr-レース結果表（貼付）'!$1:$1,0)))),"")</f>
        <v>57.234000000000002</v>
      </c>
      <c r="M38" s="41" t="str">
        <f t="shared" si="2"/>
        <v/>
      </c>
      <c r="N38" s="42"/>
      <c r="O38" s="3"/>
      <c r="P38" s="4" t="str">
        <f>IF(IFERROR(INDEX('[1]予選ヒートAGr-レース結果表（貼付）'!$A:$Z,MATCH($B38,'[1]予選ヒートAGr-レース結果表（貼付）'!$B:$B,0),MATCH(P$11,'[1]予選ヒートAGr-レース結果表（貼付）'!$1:$1,0)),"")=0,"",IFERROR(INDEX('[1]予選ヒートAGr-レース結果表（貼付）'!$A:$Z,MATCH($B38,'[1]予選ヒートAGr-レース結果表（貼付）'!$B:$B,0),MATCH(P$11,'[1]予選ヒートAGr-レース結果表（貼付）'!$1:$1,0)),""))</f>
        <v/>
      </c>
      <c r="Q38" s="4" t="str">
        <f>IF(P38="","",COUNTIF($P$13:P38,"&lt;&gt;"&amp;""))</f>
        <v/>
      </c>
      <c r="R38" s="4" t="str">
        <f t="shared" si="3"/>
        <v/>
      </c>
      <c r="S38" s="4" t="str">
        <f>IF(IFERROR(INDEX('[1]予選ヒートAGr-レース結果表（貼付）'!$A:$Z,MATCH($A38,'[1]予選ヒートAGr-レース結果表（貼付）'!$A:$A,0),MATCH(S$11,'[1]予選ヒートAGr-レース結果表（貼付）'!$1:$1,0)),"")=0,"",IFERROR(INDEX('[1]予選ヒートAGr-レース結果表（貼付）'!$A:$Z,MATCH($A38,'[1]予選ヒートAGr-レース結果表（貼付）'!$A:$A,0),MATCH(S$11,'[1]予選ヒートAGr-レース結果表（貼付）'!$1:$1,0)),""))</f>
        <v/>
      </c>
      <c r="T38" s="4"/>
      <c r="U38" s="4">
        <f>IF(IFERROR(INDEX('[1]予選ヒートAGr-レース結果表（貼付）'!$A:$Z,MATCH($B38,'[1]予選ヒートAGr-レース結果表（貼付）'!$B:$B,0),MATCH(U$11,'[1]予選ヒートAGr-レース結果表（貼付）'!$1:$1,0)),"")=0,"",IFERROR(INDEX('[1]予選ヒートAGr-レース結果表（貼付）'!$A:$Z,MATCH($B38,'[1]予選ヒートAGr-レース結果表（貼付）'!$B:$B,0),MATCH(U$11,'[1]予選ヒートAGr-レース結果表（貼付）'!$1:$1,0)),""))</f>
        <v>79.504999999999995</v>
      </c>
    </row>
    <row r="39" spans="1:21" ht="12.75" customHeight="1" x14ac:dyDescent="0.2">
      <c r="A39" s="30">
        <f>IF(OR('[1]予選ヒートAGr-レース結果表（貼付）'!A23="DNF",'[1]予選ヒートAGr-レース結果表（貼付）'!A23="DNS",'[1]予選ヒートAGr-レース結果表（貼付）'!A23="DQ"),'[1]予選ヒートAGr-レース結果表（貼付）'!A23,IF(MAX('[1]予選ヒートAGr-レース結果表（貼付）'!$A:$A)&gt;A38,A38+1,""))</f>
        <v>22</v>
      </c>
      <c r="B39" s="31">
        <f>IFERROR(INDEX('[1]予選ヒートAGr-レース結果表（貼付）'!A23:$Z$50,MATCH($A39,'[1]予選ヒートAGr-レース結果表（貼付）'!A23:$A$50,0),MATCH('[1]公式予選（TT）AGr-結果表（印刷）'!B$11,'[1]予選ヒートAGr-レース結果表（貼付）'!$1:$1,0)),"")</f>
        <v>77</v>
      </c>
      <c r="C39" s="32"/>
      <c r="D39" s="33" t="str">
        <f>IFERROR(INDEX('[1]予選ヒートAGr-レース結果表（貼付）'!$A:$Z,MATCH($A39,'[1]予選ヒートAGr-レース結果表（貼付）'!$A:$A,0),MATCH('予選ヒートAGr-レース結果表'!D$11,'[1]予選ヒートAGr-レース結果表（貼付）'!$1:$1,0)),"")</f>
        <v>三船 祐一</v>
      </c>
      <c r="E39" s="34" t="str">
        <f>IFERROR(INDEX('[1]予選ヒートAGr-レース結果表（貼付）'!$A:$Z,MATCH($A39,'[1]予選ヒートAGr-レース結果表（貼付）'!$A:$A,0),MATCH('予選ヒートAGr-レース結果表'!E$11,'[1]予選ヒートAGr-レース結果表（貼付）'!$1:$1,0)),"")</f>
        <v>crocpromotion/YAMAHA</v>
      </c>
      <c r="F39" s="35" t="str">
        <f>IFERROR(INDEX('[1]予選ヒートAGr-レース結果表（貼付）'!$A:$Z,MATCH($A39,'[1]予選ヒートAGr-レース結果表（貼付）'!$A:$A,0),MATCH('予選ヒートAGr-レース結果表'!F$11,'[1]予選ヒートAGr-レース結果表（貼付）'!$1:$1,0)),"")</f>
        <v>Gren Blue RT</v>
      </c>
      <c r="G39" s="36" t="str">
        <f>IFERROR(INDEX('[1]予選ヒートAGr-レース結果表（貼付）'!$A:$Z,MATCH($A39,'[1]予選ヒートAGr-レース結果表（貼付）'!$A:$A,0),MATCH('予選ヒートAGr-レース結果表'!G$11,'[1]予選ヒートAGr-レース結果表（貼付）'!$1:$1,0)),"")</f>
        <v>BS</v>
      </c>
      <c r="H39" s="37">
        <f>IF(A39="DNS","",IF(A39="DQ","",INDEX('[1]予選ヒートAGr-レース結果表（貼付）'!$A:$Z,MATCH($B39,'[1]予選ヒートAGr-レース結果表（貼付）'!$B:$B,0),MATCH('予選ヒートAGr-レース結果表'!H$11,'[1]予選ヒートAGr-レース結果表（貼付）'!$1:$1,0))))</f>
        <v>10</v>
      </c>
      <c r="I39" s="38">
        <f>IFERROR(IF(A39="DNS","ｽﾀｰﾄ出来ず",IF(A39="DQ","失　格",INDEX('[1]予選ヒートAGr-レース結果表（貼付）'!$A:$Z,MATCH($B39,'[1]予選ヒートAGr-レース結果表（貼付）'!$B:$B,0),MATCH('予選ヒートAGr-レース結果表'!I$11,'[1]予選ヒートAGr-レース結果表（貼付）'!$1:$1,0)))),"")</f>
        <v>6.7606597222222226E-3</v>
      </c>
      <c r="J39" s="39">
        <f>IFERROR(IF(A39="DNS","",IF(A39="DQ","",INDEX('[1]予選ヒートAGr-レース結果表（貼付）'!$A:$Z,MATCH($B39,'[1]予選ヒートAGr-レース結果表（貼付）'!$B:$B,0),MATCH('予選ヒートAGr-レース結果表'!J$11,'[1]予選ヒートAGr-レース結果表（貼付）'!$1:$1,0)))),"")</f>
        <v>16.585000000000001</v>
      </c>
      <c r="K39" s="39">
        <f>IFERROR(IF(A39="DNS","",IF(A39="DQ","",INDEX('[1]予選ヒートAGr-レース結果表（貼付）'!$A:$Z,MATCH($B39,'[1]予選ヒートAGr-レース結果表（貼付）'!$B:$B,0),MATCH('予選ヒートAGr-レース結果表'!K$11,'[1]予選ヒートAGr-レース結果表（貼付）'!$1:$1,0)))),"")</f>
        <v>0.23699999999999999</v>
      </c>
      <c r="L39" s="40">
        <f>IFERROR(IF(A39="DNS","",IF(A39="DQ","",INDEX('[1]予選ヒートAGr-レース結果表（貼付）'!$A:$Z,MATCH($B39,'[1]予選ヒートAGr-レース結果表（貼付）'!$B:$B,0),MATCH('予選ヒートAGr-レース結果表'!L$11,'[1]予選ヒートAGr-レース結果表（貼付）'!$1:$1,0)))),"")</f>
        <v>56.856999999999999</v>
      </c>
      <c r="M39" s="41" t="str">
        <f t="shared" si="2"/>
        <v/>
      </c>
      <c r="N39" s="7"/>
      <c r="O39" s="3"/>
      <c r="P39" s="4" t="str">
        <f>IF(IFERROR(INDEX('[1]予選ヒートAGr-レース結果表（貼付）'!$A:$Z,MATCH($B39,'[1]予選ヒートAGr-レース結果表（貼付）'!$B:$B,0),MATCH(P$11,'[1]予選ヒートAGr-レース結果表（貼付）'!$1:$1,0)),"")=0,"",IFERROR(INDEX('[1]予選ヒートAGr-レース結果表（貼付）'!$A:$Z,MATCH($B39,'[1]予選ヒートAGr-レース結果表（貼付）'!$B:$B,0),MATCH(P$11,'[1]予選ヒートAGr-レース結果表（貼付）'!$1:$1,0)),""))</f>
        <v>JAF国内ｶｰﾄ競技規則 ｶｰﾄ競技会運営に関する規定 22条(無理な進入)違反により、着順から3位下の順位とする。</v>
      </c>
      <c r="Q39" s="4">
        <f>IF(P39="","",COUNTIF($P$13:P39,"&lt;&gt;"&amp;""))</f>
        <v>22</v>
      </c>
      <c r="R39" s="4">
        <f t="shared" si="3"/>
        <v>3</v>
      </c>
      <c r="S39" s="4" t="str">
        <f>IF(IFERROR(INDEX('[1]予選ヒートAGr-レース結果表（貼付）'!$A:$Z,MATCH($A39,'[1]予選ヒートAGr-レース結果表（貼付）'!$A:$A,0),MATCH(S$11,'[1]予選ヒートAGr-レース結果表（貼付）'!$1:$1,0)),"")=0,"",IFERROR(INDEX('[1]予選ヒートAGr-レース結果表（貼付）'!$A:$Z,MATCH($A39,'[1]予選ヒートAGr-レース結果表（貼付）'!$A:$A,0),MATCH(S$11,'[1]予選ヒートAGr-レース結果表（貼付）'!$1:$1,0)),""))</f>
        <v/>
      </c>
      <c r="T39" s="4"/>
      <c r="U39" s="4">
        <f>IF(IFERROR(INDEX('[1]予選ヒートAGr-レース結果表（貼付）'!$A:$Z,MATCH($B39,'[1]予選ヒートAGr-レース結果表（貼付）'!$B:$B,0),MATCH(U$11,'[1]予選ヒートAGr-レース結果表（貼付）'!$1:$1,0)),"")=0,"",IFERROR(INDEX('[1]予選ヒートAGr-レース結果表（貼付）'!$A:$Z,MATCH($B39,'[1]予選ヒートAGr-レース結果表（貼付）'!$B:$B,0),MATCH(U$11,'[1]予選ヒートAGr-レース結果表（貼付）'!$1:$1,0)),""))</f>
        <v>80.031999999999996</v>
      </c>
    </row>
    <row r="40" spans="1:21" ht="12.75" customHeight="1" x14ac:dyDescent="0.2">
      <c r="A40" s="30" t="str">
        <f>IF(OR('[1]予選ヒートAGr-レース結果表（貼付）'!A24="DNF",'[1]予選ヒートAGr-レース結果表（貼付）'!A24="DNS",'[1]予選ヒートAGr-レース結果表（貼付）'!A24="DQ"),'[1]予選ヒートAGr-レース結果表（貼付）'!A24,IF(MAX('[1]予選ヒートAGr-レース結果表（貼付）'!$A:$A)&gt;A39,A39+1,""))</f>
        <v/>
      </c>
      <c r="B40" s="31" t="str">
        <f>IFERROR(INDEX('[1]予選ヒートAGr-レース結果表（貼付）'!A24:$Z$50,MATCH($A40,'[1]予選ヒートAGr-レース結果表（貼付）'!A24:$A$50,0),MATCH('[1]公式予選（TT）AGr-結果表（印刷）'!B$11,'[1]予選ヒートAGr-レース結果表（貼付）'!$1:$1,0)),"")</f>
        <v/>
      </c>
      <c r="C40" s="32"/>
      <c r="D40" s="33" t="str">
        <f>IFERROR(INDEX('[1]予選ヒートAGr-レース結果表（貼付）'!$A:$Z,MATCH($A40,'[1]予選ヒートAGr-レース結果表（貼付）'!$A:$A,0),MATCH('予選ヒートAGr-レース結果表'!D$11,'[1]予選ヒートAGr-レース結果表（貼付）'!$1:$1,0)),"")</f>
        <v/>
      </c>
      <c r="E40" s="34" t="str">
        <f>IFERROR(INDEX('[1]予選ヒートAGr-レース結果表（貼付）'!$A:$Z,MATCH($A40,'[1]予選ヒートAGr-レース結果表（貼付）'!$A:$A,0),MATCH('予選ヒートAGr-レース結果表'!E$11,'[1]予選ヒートAGr-レース結果表（貼付）'!$1:$1,0)),"")</f>
        <v/>
      </c>
      <c r="F40" s="35" t="str">
        <f>IFERROR(INDEX('[1]予選ヒートAGr-レース結果表（貼付）'!$A:$Z,MATCH($A40,'[1]予選ヒートAGr-レース結果表（貼付）'!$A:$A,0),MATCH('予選ヒートAGr-レース結果表'!F$11,'[1]予選ヒートAGr-レース結果表（貼付）'!$1:$1,0)),"")</f>
        <v/>
      </c>
      <c r="G40" s="36" t="str">
        <f>IFERROR(INDEX('[1]予選ヒートAGr-レース結果表（貼付）'!$A:$Z,MATCH($A40,'[1]予選ヒートAGr-レース結果表（貼付）'!$A:$A,0),MATCH('予選ヒートAGr-レース結果表'!G$11,'[1]予選ヒートAGr-レース結果表（貼付）'!$1:$1,0)),"")</f>
        <v/>
      </c>
      <c r="H40" s="37"/>
      <c r="I40" s="38" t="str">
        <f>IFERROR(IF(A40="DNS","ｽﾀｰﾄ出来ず",IF(A40="DQ","失　格",INDEX('[1]予選ヒートAGr-レース結果表（貼付）'!$A:$Z,MATCH($B40,'[1]予選ヒートAGr-レース結果表（貼付）'!$B:$B,0),MATCH('予選ヒートAGr-レース結果表'!I$11,'[1]予選ヒートAGr-レース結果表（貼付）'!$1:$1,0)))),"")</f>
        <v/>
      </c>
      <c r="J40" s="39" t="str">
        <f>IFERROR(IF(A40="DNS","",IF(A40="DQ","",INDEX('[1]予選ヒートAGr-レース結果表（貼付）'!$A:$Z,MATCH($B40,'[1]予選ヒートAGr-レース結果表（貼付）'!$B:$B,0),MATCH('予選ヒートAGr-レース結果表'!J$11,'[1]予選ヒートAGr-レース結果表（貼付）'!$1:$1,0)))),"")</f>
        <v/>
      </c>
      <c r="K40" s="39" t="str">
        <f>IFERROR(IF(A40="DNS","",IF(A40="DQ","",INDEX('[1]予選ヒートAGr-レース結果表（貼付）'!$A:$Z,MATCH($B40,'[1]予選ヒートAGr-レース結果表（貼付）'!$B:$B,0),MATCH('予選ヒートAGr-レース結果表'!K$11,'[1]予選ヒートAGr-レース結果表（貼付）'!$1:$1,0)))),"")</f>
        <v/>
      </c>
      <c r="L40" s="40" t="str">
        <f>IFERROR(IF(A40="DNS","",IF(A40="DQ","",INDEX('[1]予選ヒートAGr-レース結果表（貼付）'!$A:$Z,MATCH($B40,'[1]予選ヒートAGr-レース結果表（貼付）'!$B:$B,0),MATCH('予選ヒートAGr-レース結果表'!L$11,'[1]予選ヒートAGr-レース結果表（貼付）'!$1:$1,0)))),"")</f>
        <v/>
      </c>
      <c r="M40" s="41" t="str">
        <f t="shared" si="2"/>
        <v/>
      </c>
      <c r="N40" s="7"/>
      <c r="O40" s="3"/>
      <c r="P40" s="4" t="str">
        <f>IF(IFERROR(INDEX('[1]予選ヒートAGr-レース結果表（貼付）'!$A:$Z,MATCH($B40,'[1]予選ヒートAGr-レース結果表（貼付）'!$B:$B,0),MATCH(P$11,'[1]予選ヒートAGr-レース結果表（貼付）'!$1:$1,0)),"")=0,"",IFERROR(INDEX('[1]予選ヒートAGr-レース結果表（貼付）'!$A:$Z,MATCH($B40,'[1]予選ヒートAGr-レース結果表（貼付）'!$B:$B,0),MATCH(P$11,'[1]予選ヒートAGr-レース結果表（貼付）'!$1:$1,0)),""))</f>
        <v/>
      </c>
      <c r="Q40" s="4" t="str">
        <f>IF(P40="","",COUNTIF($P$13:P40,"&lt;&gt;"&amp;""))</f>
        <v/>
      </c>
      <c r="R40" s="4" t="str">
        <f t="shared" si="3"/>
        <v/>
      </c>
      <c r="S40" s="4" t="str">
        <f>IF(IFERROR(INDEX('[1]予選ヒートAGr-レース結果表（貼付）'!$A:$Z,MATCH($A40,'[1]予選ヒートAGr-レース結果表（貼付）'!$A:$A,0),MATCH(S$11,'[1]予選ヒートAGr-レース結果表（貼付）'!$1:$1,0)),"")=0,"",IFERROR(INDEX('[1]予選ヒートAGr-レース結果表（貼付）'!$A:$Z,MATCH($A40,'[1]予選ヒートAGr-レース結果表（貼付）'!$A:$A,0),MATCH(S$11,'[1]予選ヒートAGr-レース結果表（貼付）'!$1:$1,0)),""))</f>
        <v/>
      </c>
      <c r="T40" s="4"/>
      <c r="U40" s="4" t="str">
        <f>IF(IFERROR(INDEX('[1]予選ヒートAGr-レース結果表（貼付）'!$A:$Z,MATCH($B40,'[1]予選ヒートAGr-レース結果表（貼付）'!$B:$B,0),MATCH(U$11,'[1]予選ヒートAGr-レース結果表（貼付）'!$1:$1,0)),"")=0,"",IFERROR(INDEX('[1]予選ヒートAGr-レース結果表（貼付）'!$A:$Z,MATCH($B40,'[1]予選ヒートAGr-レース結果表（貼付）'!$B:$B,0),MATCH(U$11,'[1]予選ヒートAGr-レース結果表（貼付）'!$1:$1,0)),""))</f>
        <v/>
      </c>
    </row>
    <row r="41" spans="1:21" ht="12.75" customHeight="1" x14ac:dyDescent="0.2">
      <c r="A41" s="30" t="str">
        <f>IF(OR('[1]予選ヒートAGr-レース結果表（貼付）'!A25="DNF",'[1]予選ヒートAGr-レース結果表（貼付）'!A25="DNS",'[1]予選ヒートAGr-レース結果表（貼付）'!A25="DQ"),'[1]予選ヒートAGr-レース結果表（貼付）'!A25,IF(MAX('[1]予選ヒートAGr-レース結果表（貼付）'!$A:$A)&gt;A40,A40+1,""))</f>
        <v/>
      </c>
      <c r="B41" s="31" t="str">
        <f>IFERROR(INDEX('[1]予選ヒートAGr-レース結果表（貼付）'!A25:$Z$50,MATCH($A41,'[1]予選ヒートAGr-レース結果表（貼付）'!A25:$A$50,0),MATCH('[1]公式予選（TT）AGr-結果表（印刷）'!B$11,'[1]予選ヒートAGr-レース結果表（貼付）'!$1:$1,0)),"")</f>
        <v/>
      </c>
      <c r="C41" s="32"/>
      <c r="D41" s="33" t="str">
        <f>IFERROR(INDEX('[1]予選ヒートAGr-レース結果表（貼付）'!$A:$Z,MATCH($A41,'[1]予選ヒートAGr-レース結果表（貼付）'!$A:$A,0),MATCH('予選ヒートAGr-レース結果表'!D$11,'[1]予選ヒートAGr-レース結果表（貼付）'!$1:$1,0)),"")</f>
        <v/>
      </c>
      <c r="E41" s="34" t="str">
        <f>IFERROR(INDEX('[1]予選ヒートAGr-レース結果表（貼付）'!$A:$Z,MATCH($A41,'[1]予選ヒートAGr-レース結果表（貼付）'!$A:$A,0),MATCH('予選ヒートAGr-レース結果表'!E$11,'[1]予選ヒートAGr-レース結果表（貼付）'!$1:$1,0)),"")</f>
        <v/>
      </c>
      <c r="F41" s="35" t="str">
        <f>IFERROR(INDEX('[1]予選ヒートAGr-レース結果表（貼付）'!$A:$Z,MATCH($A41,'[1]予選ヒートAGr-レース結果表（貼付）'!$A:$A,0),MATCH('予選ヒートAGr-レース結果表'!F$11,'[1]予選ヒートAGr-レース結果表（貼付）'!$1:$1,0)),"")</f>
        <v/>
      </c>
      <c r="G41" s="36" t="str">
        <f>IFERROR(INDEX('[1]予選ヒートAGr-レース結果表（貼付）'!$A:$Z,MATCH($A41,'[1]予選ヒートAGr-レース結果表（貼付）'!$A:$A,0),MATCH('予選ヒートAGr-レース結果表'!G$11,'[1]予選ヒートAGr-レース結果表（貼付）'!$1:$1,0)),"")</f>
        <v/>
      </c>
      <c r="H41" s="37"/>
      <c r="I41" s="38" t="str">
        <f>IFERROR(IF(A41="DNS","ｽﾀｰﾄ出来ず",IF(A41="DQ","失　格",INDEX('[1]予選ヒートAGr-レース結果表（貼付）'!$A:$Z,MATCH($B41,'[1]予選ヒートAGr-レース結果表（貼付）'!$B:$B,0),MATCH('予選ヒートAGr-レース結果表'!I$11,'[1]予選ヒートAGr-レース結果表（貼付）'!$1:$1,0)))),"")</f>
        <v/>
      </c>
      <c r="J41" s="39" t="str">
        <f>IFERROR(IF(A41="DNS","",IF(A41="DQ","",INDEX('[1]予選ヒートAGr-レース結果表（貼付）'!$A:$Z,MATCH($B41,'[1]予選ヒートAGr-レース結果表（貼付）'!$B:$B,0),MATCH('予選ヒートAGr-レース結果表'!J$11,'[1]予選ヒートAGr-レース結果表（貼付）'!$1:$1,0)))),"")</f>
        <v/>
      </c>
      <c r="K41" s="39" t="str">
        <f>IFERROR(IF(A41="DNS","",IF(A41="DQ","",INDEX('[1]予選ヒートAGr-レース結果表（貼付）'!$A:$Z,MATCH($B41,'[1]予選ヒートAGr-レース結果表（貼付）'!$B:$B,0),MATCH('予選ヒートAGr-レース結果表'!K$11,'[1]予選ヒートAGr-レース結果表（貼付）'!$1:$1,0)))),"")</f>
        <v/>
      </c>
      <c r="L41" s="40" t="str">
        <f>IFERROR(IF(A41="DNS","",IF(A41="DQ","",INDEX('[1]予選ヒートAGr-レース結果表（貼付）'!$A:$Z,MATCH($B41,'[1]予選ヒートAGr-レース結果表（貼付）'!$B:$B,0),MATCH('予選ヒートAGr-レース結果表'!L$11,'[1]予選ヒートAGr-レース結果表（貼付）'!$1:$1,0)))),"")</f>
        <v/>
      </c>
      <c r="M41" s="41" t="str">
        <f t="shared" si="2"/>
        <v/>
      </c>
      <c r="N41" s="7"/>
      <c r="O41" s="3"/>
      <c r="P41" s="4" t="str">
        <f>IF(IFERROR(INDEX('[1]予選ヒートAGr-レース結果表（貼付）'!$A:$Z,MATCH($B41,'[1]予選ヒートAGr-レース結果表（貼付）'!$B:$B,0),MATCH(P$11,'[1]予選ヒートAGr-レース結果表（貼付）'!$1:$1,0)),"")=0,"",IFERROR(INDEX('[1]予選ヒートAGr-レース結果表（貼付）'!$A:$Z,MATCH($B41,'[1]予選ヒートAGr-レース結果表（貼付）'!$B:$B,0),MATCH(P$11,'[1]予選ヒートAGr-レース結果表（貼付）'!$1:$1,0)),""))</f>
        <v/>
      </c>
      <c r="Q41" s="4" t="str">
        <f>IF(P41="","",COUNTIF($P$13:P41,"&lt;&gt;"&amp;""))</f>
        <v/>
      </c>
      <c r="R41" s="4" t="str">
        <f t="shared" si="3"/>
        <v/>
      </c>
      <c r="S41" s="4" t="str">
        <f>IF(IFERROR(INDEX('[1]予選ヒートAGr-レース結果表（貼付）'!$A:$Z,MATCH($A41,'[1]予選ヒートAGr-レース結果表（貼付）'!$A:$A,0),MATCH(S$11,'[1]予選ヒートAGr-レース結果表（貼付）'!$1:$1,0)),"")=0,"",IFERROR(INDEX('[1]予選ヒートAGr-レース結果表（貼付）'!$A:$Z,MATCH($A41,'[1]予選ヒートAGr-レース結果表（貼付）'!$A:$A,0),MATCH(S$11,'[1]予選ヒートAGr-レース結果表（貼付）'!$1:$1,0)),""))</f>
        <v/>
      </c>
      <c r="T41" s="4"/>
      <c r="U41" s="4" t="str">
        <f>IF(IFERROR(INDEX('[1]予選ヒートAGr-レース結果表（貼付）'!$A:$Z,MATCH($B41,'[1]予選ヒートAGr-レース結果表（貼付）'!$B:$B,0),MATCH(U$11,'[1]予選ヒートAGr-レース結果表（貼付）'!$1:$1,0)),"")=0,"",IFERROR(INDEX('[1]予選ヒートAGr-レース結果表（貼付）'!$A:$Z,MATCH($B41,'[1]予選ヒートAGr-レース結果表（貼付）'!$B:$B,0),MATCH(U$11,'[1]予選ヒートAGr-レース結果表（貼付）'!$1:$1,0)),""))</f>
        <v/>
      </c>
    </row>
    <row r="42" spans="1:21" ht="12.75" customHeight="1" x14ac:dyDescent="0.2">
      <c r="A42" s="30" t="str">
        <f>IF(OR('[1]予選ヒートAGr-レース結果表（貼付）'!A26="DNF",'[1]予選ヒートAGr-レース結果表（貼付）'!A26="DNS",'[1]予選ヒートAGr-レース結果表（貼付）'!A26="DQ"),'[1]予選ヒートAGr-レース結果表（貼付）'!A26,IF(MAX('[1]予選ヒートAGr-レース結果表（貼付）'!$A:$A)&gt;A41,A41+1,""))</f>
        <v/>
      </c>
      <c r="B42" s="31" t="str">
        <f>IFERROR(INDEX('[1]予選ヒートAGr-レース結果表（貼付）'!A26:$Z$50,MATCH($A42,'[1]予選ヒートAGr-レース結果表（貼付）'!A26:$A$50,0),MATCH('[1]公式予選（TT）AGr-結果表（印刷）'!B$11,'[1]予選ヒートAGr-レース結果表（貼付）'!$1:$1,0)),"")</f>
        <v/>
      </c>
      <c r="C42" s="32"/>
      <c r="D42" s="33" t="str">
        <f>IFERROR(INDEX('[1]予選ヒートAGr-レース結果表（貼付）'!$A:$Z,MATCH($A42,'[1]予選ヒートAGr-レース結果表（貼付）'!$A:$A,0),MATCH('予選ヒートAGr-レース結果表'!D$11,'[1]予選ヒートAGr-レース結果表（貼付）'!$1:$1,0)),"")</f>
        <v/>
      </c>
      <c r="E42" s="34" t="str">
        <f>IFERROR(INDEX('[1]予選ヒートAGr-レース結果表（貼付）'!$A:$Z,MATCH($A42,'[1]予選ヒートAGr-レース結果表（貼付）'!$A:$A,0),MATCH('予選ヒートAGr-レース結果表'!E$11,'[1]予選ヒートAGr-レース結果表（貼付）'!$1:$1,0)),"")</f>
        <v/>
      </c>
      <c r="F42" s="35" t="str">
        <f>IFERROR(INDEX('[1]予選ヒートAGr-レース結果表（貼付）'!$A:$Z,MATCH($A42,'[1]予選ヒートAGr-レース結果表（貼付）'!$A:$A,0),MATCH('予選ヒートAGr-レース結果表'!F$11,'[1]予選ヒートAGr-レース結果表（貼付）'!$1:$1,0)),"")</f>
        <v/>
      </c>
      <c r="G42" s="36" t="str">
        <f>IFERROR(INDEX('[1]予選ヒートAGr-レース結果表（貼付）'!$A:$Z,MATCH($A42,'[1]予選ヒートAGr-レース結果表（貼付）'!$A:$A,0),MATCH('予選ヒートAGr-レース結果表'!G$11,'[1]予選ヒートAGr-レース結果表（貼付）'!$1:$1,0)),"")</f>
        <v/>
      </c>
      <c r="H42" s="37"/>
      <c r="I42" s="38" t="str">
        <f>IFERROR(IF(A42="DNS","ｽﾀｰﾄ出来ず",IF(A42="DQ","失　格",INDEX('[1]予選ヒートAGr-レース結果表（貼付）'!$A:$Z,MATCH($B42,'[1]予選ヒートAGr-レース結果表（貼付）'!$B:$B,0),MATCH('予選ヒートAGr-レース結果表'!I$11,'[1]予選ヒートAGr-レース結果表（貼付）'!$1:$1,0)))),"")</f>
        <v/>
      </c>
      <c r="J42" s="39" t="str">
        <f>IFERROR(IF(A42="DNS","",IF(A42="DQ","",INDEX('[1]予選ヒートAGr-レース結果表（貼付）'!$A:$Z,MATCH($B42,'[1]予選ヒートAGr-レース結果表（貼付）'!$B:$B,0),MATCH('予選ヒートAGr-レース結果表'!J$11,'[1]予選ヒートAGr-レース結果表（貼付）'!$1:$1,0)))),"")</f>
        <v/>
      </c>
      <c r="K42" s="39" t="str">
        <f>IFERROR(IF(A42="DNS","",IF(A42="DQ","",INDEX('[1]予選ヒートAGr-レース結果表（貼付）'!$A:$Z,MATCH($B42,'[1]予選ヒートAGr-レース結果表（貼付）'!$B:$B,0),MATCH('予選ヒートAGr-レース結果表'!K$11,'[1]予選ヒートAGr-レース結果表（貼付）'!$1:$1,0)))),"")</f>
        <v/>
      </c>
      <c r="L42" s="40" t="str">
        <f>IFERROR(IF(A42="DNS","",IF(A42="DQ","",INDEX('[1]予選ヒートAGr-レース結果表（貼付）'!$A:$Z,MATCH($B42,'[1]予選ヒートAGr-レース結果表（貼付）'!$B:$B,0),MATCH('予選ヒートAGr-レース結果表'!L$11,'[1]予選ヒートAGr-レース結果表（貼付）'!$1:$1,0)))),"")</f>
        <v/>
      </c>
      <c r="M42" s="41" t="str">
        <f t="shared" si="2"/>
        <v/>
      </c>
      <c r="N42" s="7"/>
      <c r="O42" s="3"/>
      <c r="P42" s="4" t="str">
        <f>IF(IFERROR(INDEX('[1]予選ヒートAGr-レース結果表（貼付）'!$A:$Z,MATCH($B42,'[1]予選ヒートAGr-レース結果表（貼付）'!$B:$B,0),MATCH(P$11,'[1]予選ヒートAGr-レース結果表（貼付）'!$1:$1,0)),"")=0,"",IFERROR(INDEX('[1]予選ヒートAGr-レース結果表（貼付）'!$A:$Z,MATCH($B42,'[1]予選ヒートAGr-レース結果表（貼付）'!$B:$B,0),MATCH(P$11,'[1]予選ヒートAGr-レース結果表（貼付）'!$1:$1,0)),""))</f>
        <v/>
      </c>
      <c r="Q42" s="4" t="str">
        <f>IF(P42="","",COUNTIF($P$13:P42,"&lt;&gt;"&amp;""))</f>
        <v/>
      </c>
      <c r="R42" s="4" t="str">
        <f t="shared" si="3"/>
        <v/>
      </c>
      <c r="S42" s="4" t="str">
        <f>IF(IFERROR(INDEX('[1]予選ヒートAGr-レース結果表（貼付）'!$A:$Z,MATCH($A42,'[1]予選ヒートAGr-レース結果表（貼付）'!$A:$A,0),MATCH(S$11,'[1]予選ヒートAGr-レース結果表（貼付）'!$1:$1,0)),"")=0,"",IFERROR(INDEX('[1]予選ヒートAGr-レース結果表（貼付）'!$A:$Z,MATCH($A42,'[1]予選ヒートAGr-レース結果表（貼付）'!$A:$A,0),MATCH(S$11,'[1]予選ヒートAGr-レース結果表（貼付）'!$1:$1,0)),""))</f>
        <v/>
      </c>
      <c r="T42" s="4"/>
      <c r="U42" s="4" t="str">
        <f>IF(IFERROR(INDEX('[1]予選ヒートAGr-レース結果表（貼付）'!$A:$Z,MATCH($B42,'[1]予選ヒートAGr-レース結果表（貼付）'!$B:$B,0),MATCH(U$11,'[1]予選ヒートAGr-レース結果表（貼付）'!$1:$1,0)),"")=0,"",IFERROR(INDEX('[1]予選ヒートAGr-レース結果表（貼付）'!$A:$Z,MATCH($B42,'[1]予選ヒートAGr-レース結果表（貼付）'!$B:$B,0),MATCH(U$11,'[1]予選ヒートAGr-レース結果表（貼付）'!$1:$1,0)),""))</f>
        <v/>
      </c>
    </row>
    <row r="43" spans="1:21" ht="12.75" customHeight="1" x14ac:dyDescent="0.2">
      <c r="A43" s="30" t="str">
        <f>IF(OR('[1]予選ヒートAGr-レース結果表（貼付）'!A27="DNF",'[1]予選ヒートAGr-レース結果表（貼付）'!A27="DNS",'[1]予選ヒートAGr-レース結果表（貼付）'!A27="DQ"),'[1]予選ヒートAGr-レース結果表（貼付）'!A27,IF(MAX('[1]予選ヒートAGr-レース結果表（貼付）'!$A:$A)&gt;A42,A42+1,""))</f>
        <v/>
      </c>
      <c r="B43" s="31" t="str">
        <f>IFERROR(INDEX('[1]予選ヒートAGr-レース結果表（貼付）'!A27:$Z$50,MATCH($A43,'[1]予選ヒートAGr-レース結果表（貼付）'!A27:$A$50,0),MATCH('[1]公式予選（TT）AGr-結果表（印刷）'!B$11,'[1]予選ヒートAGr-レース結果表（貼付）'!$1:$1,0)),"")</f>
        <v/>
      </c>
      <c r="C43" s="32"/>
      <c r="D43" s="33" t="str">
        <f>IFERROR(INDEX('[1]予選ヒートAGr-レース結果表（貼付）'!$A:$Z,MATCH($A43,'[1]予選ヒートAGr-レース結果表（貼付）'!$A:$A,0),MATCH('予選ヒートAGr-レース結果表'!D$11,'[1]予選ヒートAGr-レース結果表（貼付）'!$1:$1,0)),"")</f>
        <v/>
      </c>
      <c r="E43" s="34" t="str">
        <f>IFERROR(INDEX('[1]予選ヒートAGr-レース結果表（貼付）'!$A:$Z,MATCH($A43,'[1]予選ヒートAGr-レース結果表（貼付）'!$A:$A,0),MATCH('予選ヒートAGr-レース結果表'!E$11,'[1]予選ヒートAGr-レース結果表（貼付）'!$1:$1,0)),"")</f>
        <v/>
      </c>
      <c r="F43" s="35" t="str">
        <f>IFERROR(INDEX('[1]予選ヒートAGr-レース結果表（貼付）'!$A:$Z,MATCH($A43,'[1]予選ヒートAGr-レース結果表（貼付）'!$A:$A,0),MATCH('予選ヒートAGr-レース結果表'!F$11,'[1]予選ヒートAGr-レース結果表（貼付）'!$1:$1,0)),"")</f>
        <v/>
      </c>
      <c r="G43" s="36" t="str">
        <f>IFERROR(INDEX('[1]予選ヒートAGr-レース結果表（貼付）'!$A:$Z,MATCH($A43,'[1]予選ヒートAGr-レース結果表（貼付）'!$A:$A,0),MATCH('予選ヒートAGr-レース結果表'!G$11,'[1]予選ヒートAGr-レース結果表（貼付）'!$1:$1,0)),"")</f>
        <v/>
      </c>
      <c r="H43" s="37"/>
      <c r="I43" s="38" t="str">
        <f>IFERROR(IF(A43="DNS","ｽﾀｰﾄ出来ず",IF(A43="DQ","失　格",INDEX('[1]予選ヒートAGr-レース結果表（貼付）'!$A:$Z,MATCH($B43,'[1]予選ヒートAGr-レース結果表（貼付）'!$B:$B,0),MATCH('予選ヒートAGr-レース結果表'!I$11,'[1]予選ヒートAGr-レース結果表（貼付）'!$1:$1,0)))),"")</f>
        <v/>
      </c>
      <c r="J43" s="39" t="str">
        <f>IFERROR(IF(A43="DNS","",IF(A43="DQ","",INDEX('[1]予選ヒートAGr-レース結果表（貼付）'!$A:$Z,MATCH($B43,'[1]予選ヒートAGr-レース結果表（貼付）'!$B:$B,0),MATCH('予選ヒートAGr-レース結果表'!J$11,'[1]予選ヒートAGr-レース結果表（貼付）'!$1:$1,0)))),"")</f>
        <v/>
      </c>
      <c r="K43" s="39" t="str">
        <f>IFERROR(IF(A43="DNS","",IF(A43="DQ","",INDEX('[1]予選ヒートAGr-レース結果表（貼付）'!$A:$Z,MATCH($B43,'[1]予選ヒートAGr-レース結果表（貼付）'!$B:$B,0),MATCH('予選ヒートAGr-レース結果表'!K$11,'[1]予選ヒートAGr-レース結果表（貼付）'!$1:$1,0)))),"")</f>
        <v/>
      </c>
      <c r="L43" s="40" t="str">
        <f>IFERROR(IF(A43="DNS","",IF(A43="DQ","",INDEX('[1]予選ヒートAGr-レース結果表（貼付）'!$A:$Z,MATCH($B43,'[1]予選ヒートAGr-レース結果表（貼付）'!$B:$B,0),MATCH('予選ヒートAGr-レース結果表'!L$11,'[1]予選ヒートAGr-レース結果表（貼付）'!$1:$1,0)))),"")</f>
        <v/>
      </c>
      <c r="M43" s="41" t="str">
        <f t="shared" si="2"/>
        <v/>
      </c>
      <c r="N43" s="7"/>
      <c r="O43" s="3"/>
      <c r="P43" s="4" t="str">
        <f>IF(IFERROR(INDEX('[1]予選ヒートAGr-レース結果表（貼付）'!$A:$Z,MATCH($B43,'[1]予選ヒートAGr-レース結果表（貼付）'!$B:$B,0),MATCH(P$11,'[1]予選ヒートAGr-レース結果表（貼付）'!$1:$1,0)),"")=0,"",IFERROR(INDEX('[1]予選ヒートAGr-レース結果表（貼付）'!$A:$Z,MATCH($B43,'[1]予選ヒートAGr-レース結果表（貼付）'!$B:$B,0),MATCH(P$11,'[1]予選ヒートAGr-レース結果表（貼付）'!$1:$1,0)),""))</f>
        <v/>
      </c>
      <c r="Q43" s="4" t="str">
        <f>IF(P43="","",COUNTIF($P$13:P43,"&lt;&gt;"&amp;""))</f>
        <v/>
      </c>
      <c r="R43" s="4" t="str">
        <f t="shared" si="3"/>
        <v/>
      </c>
      <c r="S43" s="4" t="str">
        <f>IF(IFERROR(INDEX('[1]予選ヒートAGr-レース結果表（貼付）'!$A:$Z,MATCH($A43,'[1]予選ヒートAGr-レース結果表（貼付）'!$A:$A,0),MATCH(S$11,'[1]予選ヒートAGr-レース結果表（貼付）'!$1:$1,0)),"")=0,"",IFERROR(INDEX('[1]予選ヒートAGr-レース結果表（貼付）'!$A:$Z,MATCH($A43,'[1]予選ヒートAGr-レース結果表（貼付）'!$A:$A,0),MATCH(S$11,'[1]予選ヒートAGr-レース結果表（貼付）'!$1:$1,0)),""))</f>
        <v/>
      </c>
      <c r="T43" s="4"/>
      <c r="U43" s="4" t="str">
        <f>IF(IFERROR(INDEX('[1]予選ヒートAGr-レース結果表（貼付）'!$A:$Z,MATCH($B43,'[1]予選ヒートAGr-レース結果表（貼付）'!$B:$B,0),MATCH(U$11,'[1]予選ヒートAGr-レース結果表（貼付）'!$1:$1,0)),"")=0,"",IFERROR(INDEX('[1]予選ヒートAGr-レース結果表（貼付）'!$A:$Z,MATCH($B43,'[1]予選ヒートAGr-レース結果表（貼付）'!$B:$B,0),MATCH(U$11,'[1]予選ヒートAGr-レース結果表（貼付）'!$1:$1,0)),""))</f>
        <v/>
      </c>
    </row>
    <row r="44" spans="1:21" ht="12.75" customHeight="1" x14ac:dyDescent="0.2">
      <c r="A44" s="30" t="str">
        <f>IF(OR('[1]予選ヒートAGr-レース結果表（貼付）'!A28="DNF",'[1]予選ヒートAGr-レース結果表（貼付）'!A28="DNS",'[1]予選ヒートAGr-レース結果表（貼付）'!A28="DQ"),'[1]予選ヒートAGr-レース結果表（貼付）'!A28,IF(MAX('[1]予選ヒートAGr-レース結果表（貼付）'!$A:$A)&gt;A43,A43+1,""))</f>
        <v/>
      </c>
      <c r="B44" s="31" t="str">
        <f>IFERROR(INDEX('[1]予選ヒートAGr-レース結果表（貼付）'!A28:$Z$50,MATCH($A44,'[1]予選ヒートAGr-レース結果表（貼付）'!A28:$A$50,0),MATCH('[1]公式予選（TT）AGr-結果表（印刷）'!B$11,'[1]予選ヒートAGr-レース結果表（貼付）'!$1:$1,0)),"")</f>
        <v/>
      </c>
      <c r="C44" s="32"/>
      <c r="D44" s="33" t="str">
        <f>IFERROR(INDEX('[1]予選ヒートAGr-レース結果表（貼付）'!$A:$Z,MATCH($A44,'[1]予選ヒートAGr-レース結果表（貼付）'!$A:$A,0),MATCH('予選ヒートAGr-レース結果表'!D$11,'[1]予選ヒートAGr-レース結果表（貼付）'!$1:$1,0)),"")</f>
        <v/>
      </c>
      <c r="E44" s="34" t="str">
        <f>IFERROR(INDEX('[1]予選ヒートAGr-レース結果表（貼付）'!$A:$Z,MATCH($A44,'[1]予選ヒートAGr-レース結果表（貼付）'!$A:$A,0),MATCH('予選ヒートAGr-レース結果表'!E$11,'[1]予選ヒートAGr-レース結果表（貼付）'!$1:$1,0)),"")</f>
        <v/>
      </c>
      <c r="F44" s="35" t="str">
        <f>IFERROR(INDEX('[1]予選ヒートAGr-レース結果表（貼付）'!$A:$Z,MATCH($A44,'[1]予選ヒートAGr-レース結果表（貼付）'!$A:$A,0),MATCH('予選ヒートAGr-レース結果表'!F$11,'[1]予選ヒートAGr-レース結果表（貼付）'!$1:$1,0)),"")</f>
        <v/>
      </c>
      <c r="G44" s="36" t="str">
        <f>IFERROR(INDEX('[1]予選ヒートAGr-レース結果表（貼付）'!$A:$Z,MATCH($A44,'[1]予選ヒートAGr-レース結果表（貼付）'!$A:$A,0),MATCH('予選ヒートAGr-レース結果表'!G$11,'[1]予選ヒートAGr-レース結果表（貼付）'!$1:$1,0)),"")</f>
        <v/>
      </c>
      <c r="H44" s="37"/>
      <c r="I44" s="38" t="str">
        <f>IFERROR(IF(A44="DNS","ｽﾀｰﾄ出来ず",IF(A44="DQ","失　格",INDEX('[1]予選ヒートAGr-レース結果表（貼付）'!$A:$Z,MATCH($B44,'[1]予選ヒートAGr-レース結果表（貼付）'!$B:$B,0),MATCH('予選ヒートAGr-レース結果表'!I$11,'[1]予選ヒートAGr-レース結果表（貼付）'!$1:$1,0)))),"")</f>
        <v/>
      </c>
      <c r="J44" s="39" t="str">
        <f>IFERROR(IF(A44="DNS","",IF(A44="DQ","",INDEX('[1]予選ヒートAGr-レース結果表（貼付）'!$A:$Z,MATCH($B44,'[1]予選ヒートAGr-レース結果表（貼付）'!$B:$B,0),MATCH('予選ヒートAGr-レース結果表'!J$11,'[1]予選ヒートAGr-レース結果表（貼付）'!$1:$1,0)))),"")</f>
        <v/>
      </c>
      <c r="K44" s="39" t="str">
        <f>IFERROR(IF(A44="DNS","",IF(A44="DQ","",INDEX('[1]予選ヒートAGr-レース結果表（貼付）'!$A:$Z,MATCH($B44,'[1]予選ヒートAGr-レース結果表（貼付）'!$B:$B,0),MATCH('予選ヒートAGr-レース結果表'!K$11,'[1]予選ヒートAGr-レース結果表（貼付）'!$1:$1,0)))),"")</f>
        <v/>
      </c>
      <c r="L44" s="40" t="str">
        <f>IFERROR(IF(A44="DNS","",IF(A44="DQ","",INDEX('[1]予選ヒートAGr-レース結果表（貼付）'!$A:$Z,MATCH($B44,'[1]予選ヒートAGr-レース結果表（貼付）'!$B:$B,0),MATCH('予選ヒートAGr-レース結果表'!L$11,'[1]予選ヒートAGr-レース結果表（貼付）'!$1:$1,0)))),"")</f>
        <v/>
      </c>
      <c r="M44" s="41" t="str">
        <f t="shared" si="2"/>
        <v/>
      </c>
      <c r="N44" s="7"/>
      <c r="O44" s="3"/>
      <c r="P44" s="4" t="str">
        <f>IF(IFERROR(INDEX('[1]予選ヒートAGr-レース結果表（貼付）'!$A:$Z,MATCH($B44,'[1]予選ヒートAGr-レース結果表（貼付）'!$B:$B,0),MATCH(P$11,'[1]予選ヒートAGr-レース結果表（貼付）'!$1:$1,0)),"")=0,"",IFERROR(INDEX('[1]予選ヒートAGr-レース結果表（貼付）'!$A:$Z,MATCH($B44,'[1]予選ヒートAGr-レース結果表（貼付）'!$B:$B,0),MATCH(P$11,'[1]予選ヒートAGr-レース結果表（貼付）'!$1:$1,0)),""))</f>
        <v/>
      </c>
      <c r="Q44" s="4" t="str">
        <f>IF(P44="","",COUNTIF($P$13:P44,"&lt;&gt;"&amp;""))</f>
        <v/>
      </c>
      <c r="R44" s="4" t="str">
        <f t="shared" si="3"/>
        <v/>
      </c>
      <c r="S44" s="4" t="str">
        <f>IF(IFERROR(INDEX('[1]予選ヒートAGr-レース結果表（貼付）'!$A:$Z,MATCH($A44,'[1]予選ヒートAGr-レース結果表（貼付）'!$A:$A,0),MATCH(S$11,'[1]予選ヒートAGr-レース結果表（貼付）'!$1:$1,0)),"")=0,"",IFERROR(INDEX('[1]予選ヒートAGr-レース結果表（貼付）'!$A:$Z,MATCH($A44,'[1]予選ヒートAGr-レース結果表（貼付）'!$A:$A,0),MATCH(S$11,'[1]予選ヒートAGr-レース結果表（貼付）'!$1:$1,0)),""))</f>
        <v/>
      </c>
      <c r="T44" s="4"/>
      <c r="U44" s="4" t="str">
        <f>IF(IFERROR(INDEX('[1]予選ヒートAGr-レース結果表（貼付）'!$A:$Z,MATCH($B44,'[1]予選ヒートAGr-レース結果表（貼付）'!$B:$B,0),MATCH(U$11,'[1]予選ヒートAGr-レース結果表（貼付）'!$1:$1,0)),"")=0,"",IFERROR(INDEX('[1]予選ヒートAGr-レース結果表（貼付）'!$A:$Z,MATCH($B44,'[1]予選ヒートAGr-レース結果表（貼付）'!$B:$B,0),MATCH(U$11,'[1]予選ヒートAGr-レース結果表（貼付）'!$1:$1,0)),""))</f>
        <v/>
      </c>
    </row>
    <row r="45" spans="1:21" ht="12.75" customHeight="1" x14ac:dyDescent="0.2">
      <c r="A45" s="30" t="str">
        <f>IF(OR('[1]予選ヒートAGr-レース結果表（貼付）'!A29="DNF",'[1]予選ヒートAGr-レース結果表（貼付）'!A29="DNS",'[1]予選ヒートAGr-レース結果表（貼付）'!A29="DQ"),'[1]予選ヒートAGr-レース結果表（貼付）'!A29,IF(MAX('[1]予選ヒートAGr-レース結果表（貼付）'!$A:$A)&gt;A44,A44+1,""))</f>
        <v/>
      </c>
      <c r="B45" s="31" t="str">
        <f>IFERROR(INDEX('[1]予選ヒートAGr-レース結果表（貼付）'!A29:$Z$50,MATCH($A45,'[1]予選ヒートAGr-レース結果表（貼付）'!A29:$A$50,0),MATCH('[1]公式予選（TT）AGr-結果表（印刷）'!B$11,'[1]予選ヒートAGr-レース結果表（貼付）'!$1:$1,0)),"")</f>
        <v/>
      </c>
      <c r="C45" s="32"/>
      <c r="D45" s="33" t="str">
        <f>IFERROR(INDEX('[1]予選ヒートAGr-レース結果表（貼付）'!$A:$Z,MATCH($A45,'[1]予選ヒートAGr-レース結果表（貼付）'!$A:$A,0),MATCH('予選ヒートAGr-レース結果表'!D$11,'[1]予選ヒートAGr-レース結果表（貼付）'!$1:$1,0)),"")</f>
        <v/>
      </c>
      <c r="E45" s="34" t="str">
        <f>IFERROR(INDEX('[1]予選ヒートAGr-レース結果表（貼付）'!$A:$Z,MATCH($A45,'[1]予選ヒートAGr-レース結果表（貼付）'!$A:$A,0),MATCH('予選ヒートAGr-レース結果表'!E$11,'[1]予選ヒートAGr-レース結果表（貼付）'!$1:$1,0)),"")</f>
        <v/>
      </c>
      <c r="F45" s="35" t="str">
        <f>IFERROR(INDEX('[1]予選ヒートAGr-レース結果表（貼付）'!$A:$Z,MATCH($A45,'[1]予選ヒートAGr-レース結果表（貼付）'!$A:$A,0),MATCH('予選ヒートAGr-レース結果表'!F$11,'[1]予選ヒートAGr-レース結果表（貼付）'!$1:$1,0)),"")</f>
        <v/>
      </c>
      <c r="G45" s="36" t="str">
        <f>IFERROR(INDEX('[1]予選ヒートAGr-レース結果表（貼付）'!$A:$Z,MATCH($A45,'[1]予選ヒートAGr-レース結果表（貼付）'!$A:$A,0),MATCH('予選ヒートAGr-レース結果表'!G$11,'[1]予選ヒートAGr-レース結果表（貼付）'!$1:$1,0)),"")</f>
        <v/>
      </c>
      <c r="H45" s="37"/>
      <c r="I45" s="38" t="str">
        <f>IFERROR(IF(A45="DNS","ｽﾀｰﾄ出来ず",IF(A45="DQ","失　格",INDEX('[1]予選ヒートAGr-レース結果表（貼付）'!$A:$Z,MATCH($B45,'[1]予選ヒートAGr-レース結果表（貼付）'!$B:$B,0),MATCH('予選ヒートAGr-レース結果表'!I$11,'[1]予選ヒートAGr-レース結果表（貼付）'!$1:$1,0)))),"")</f>
        <v/>
      </c>
      <c r="J45" s="39" t="str">
        <f>IFERROR(IF(A45="DNS","",IF(A45="DQ","",INDEX('[1]予選ヒートAGr-レース結果表（貼付）'!$A:$Z,MATCH($B45,'[1]予選ヒートAGr-レース結果表（貼付）'!$B:$B,0),MATCH('予選ヒートAGr-レース結果表'!J$11,'[1]予選ヒートAGr-レース結果表（貼付）'!$1:$1,0)))),"")</f>
        <v/>
      </c>
      <c r="K45" s="39" t="str">
        <f>IFERROR(IF(A45="DNS","",IF(A45="DQ","",INDEX('[1]予選ヒートAGr-レース結果表（貼付）'!$A:$Z,MATCH($B45,'[1]予選ヒートAGr-レース結果表（貼付）'!$B:$B,0),MATCH('予選ヒートAGr-レース結果表'!K$11,'[1]予選ヒートAGr-レース結果表（貼付）'!$1:$1,0)))),"")</f>
        <v/>
      </c>
      <c r="L45" s="40" t="str">
        <f>IFERROR(IF(A45="DNS","",IF(A45="DQ","",INDEX('[1]予選ヒートAGr-レース結果表（貼付）'!$A:$Z,MATCH($B45,'[1]予選ヒートAGr-レース結果表（貼付）'!$B:$B,0),MATCH('予選ヒートAGr-レース結果表'!L$11,'[1]予選ヒートAGr-レース結果表（貼付）'!$1:$1,0)))),"")</f>
        <v/>
      </c>
      <c r="M45" s="41" t="str">
        <f t="shared" si="2"/>
        <v/>
      </c>
      <c r="N45" s="7"/>
      <c r="O45" s="3"/>
      <c r="P45" s="4" t="str">
        <f>IF(IFERROR(INDEX('[1]予選ヒートAGr-レース結果表（貼付）'!$A:$Z,MATCH($B45,'[1]予選ヒートAGr-レース結果表（貼付）'!$B:$B,0),MATCH(P$11,'[1]予選ヒートAGr-レース結果表（貼付）'!$1:$1,0)),"")=0,"",IFERROR(INDEX('[1]予選ヒートAGr-レース結果表（貼付）'!$A:$Z,MATCH($B45,'[1]予選ヒートAGr-レース結果表（貼付）'!$B:$B,0),MATCH(P$11,'[1]予選ヒートAGr-レース結果表（貼付）'!$1:$1,0)),""))</f>
        <v/>
      </c>
      <c r="Q45" s="4" t="str">
        <f>IF(P45="","",COUNTIF($P$13:P45,"&lt;&gt;"&amp;""))</f>
        <v/>
      </c>
      <c r="R45" s="4" t="str">
        <f t="shared" si="3"/>
        <v/>
      </c>
      <c r="S45" s="4" t="str">
        <f>IF(IFERROR(INDEX('[1]予選ヒートAGr-レース結果表（貼付）'!$A:$Z,MATCH($A45,'[1]予選ヒートAGr-レース結果表（貼付）'!$A:$A,0),MATCH(S$11,'[1]予選ヒートAGr-レース結果表（貼付）'!$1:$1,0)),"")=0,"",IFERROR(INDEX('[1]予選ヒートAGr-レース結果表（貼付）'!$A:$Z,MATCH($A45,'[1]予選ヒートAGr-レース結果表（貼付）'!$A:$A,0),MATCH(S$11,'[1]予選ヒートAGr-レース結果表（貼付）'!$1:$1,0)),""))</f>
        <v/>
      </c>
      <c r="T45" s="4"/>
      <c r="U45" s="4" t="str">
        <f>IF(IFERROR(INDEX('[1]予選ヒートAGr-レース結果表（貼付）'!$A:$Z,MATCH($B45,'[1]予選ヒートAGr-レース結果表（貼付）'!$B:$B,0),MATCH(U$11,'[1]予選ヒートAGr-レース結果表（貼付）'!$1:$1,0)),"")=0,"",IFERROR(INDEX('[1]予選ヒートAGr-レース結果表（貼付）'!$A:$Z,MATCH($B45,'[1]予選ヒートAGr-レース結果表（貼付）'!$B:$B,0),MATCH(U$11,'[1]予選ヒートAGr-レース結果表（貼付）'!$1:$1,0)),""))</f>
        <v/>
      </c>
    </row>
    <row r="46" spans="1:21" ht="12.75" customHeight="1" x14ac:dyDescent="0.2">
      <c r="A46" s="30" t="str">
        <f>IF(OR('[1]予選ヒートAGr-レース結果表（貼付）'!A30="DNF",'[1]予選ヒートAGr-レース結果表（貼付）'!A30="DNS",'[1]予選ヒートAGr-レース結果表（貼付）'!A30="DQ"),'[1]予選ヒートAGr-レース結果表（貼付）'!A30,IF(MAX('[1]予選ヒートAGr-レース結果表（貼付）'!$A:$A)&gt;A45,A45+1,""))</f>
        <v/>
      </c>
      <c r="B46" s="31" t="str">
        <f>IFERROR(INDEX('[1]予選ヒートAGr-レース結果表（貼付）'!A30:$Z$50,MATCH($A46,'[1]予選ヒートAGr-レース結果表（貼付）'!A30:$A$50,0),MATCH('[1]公式予選（TT）AGr-結果表（印刷）'!B$11,'[1]予選ヒートAGr-レース結果表（貼付）'!$1:$1,0)),"")</f>
        <v/>
      </c>
      <c r="C46" s="32"/>
      <c r="D46" s="33" t="str">
        <f>IFERROR(INDEX('[1]予選ヒートAGr-レース結果表（貼付）'!$A:$Z,MATCH($A46,'[1]予選ヒートAGr-レース結果表（貼付）'!$A:$A,0),MATCH('予選ヒートAGr-レース結果表'!D$11,'[1]予選ヒートAGr-レース結果表（貼付）'!$1:$1,0)),"")</f>
        <v/>
      </c>
      <c r="E46" s="34" t="str">
        <f>IFERROR(INDEX('[1]予選ヒートAGr-レース結果表（貼付）'!$A:$Z,MATCH($A46,'[1]予選ヒートAGr-レース結果表（貼付）'!$A:$A,0),MATCH('予選ヒートAGr-レース結果表'!E$11,'[1]予選ヒートAGr-レース結果表（貼付）'!$1:$1,0)),"")</f>
        <v/>
      </c>
      <c r="F46" s="35" t="str">
        <f>IFERROR(INDEX('[1]予選ヒートAGr-レース結果表（貼付）'!$A:$Z,MATCH($A46,'[1]予選ヒートAGr-レース結果表（貼付）'!$A:$A,0),MATCH('予選ヒートAGr-レース結果表'!F$11,'[1]予選ヒートAGr-レース結果表（貼付）'!$1:$1,0)),"")</f>
        <v/>
      </c>
      <c r="G46" s="36" t="str">
        <f>IFERROR(INDEX('[1]予選ヒートAGr-レース結果表（貼付）'!$A:$Z,MATCH($A46,'[1]予選ヒートAGr-レース結果表（貼付）'!$A:$A,0),MATCH('予選ヒートAGr-レース結果表'!G$11,'[1]予選ヒートAGr-レース結果表（貼付）'!$1:$1,0)),"")</f>
        <v/>
      </c>
      <c r="H46" s="37"/>
      <c r="I46" s="38" t="str">
        <f>IFERROR(IF(A46="DNS","ｽﾀｰﾄ出来ず",IF(A46="DQ","失　格",INDEX('[1]予選ヒートAGr-レース結果表（貼付）'!$A:$Z,MATCH($B46,'[1]予選ヒートAGr-レース結果表（貼付）'!$B:$B,0),MATCH('予選ヒートAGr-レース結果表'!I$11,'[1]予選ヒートAGr-レース結果表（貼付）'!$1:$1,0)))),"")</f>
        <v/>
      </c>
      <c r="J46" s="39" t="str">
        <f>IFERROR(IF(A46="DNS","",IF(A46="DQ","",INDEX('[1]予選ヒートAGr-レース結果表（貼付）'!$A:$Z,MATCH($B46,'[1]予選ヒートAGr-レース結果表（貼付）'!$B:$B,0),MATCH('予選ヒートAGr-レース結果表'!J$11,'[1]予選ヒートAGr-レース結果表（貼付）'!$1:$1,0)))),"")</f>
        <v/>
      </c>
      <c r="K46" s="39" t="str">
        <f>IFERROR(IF(A46="DNS","",IF(A46="DQ","",INDEX('[1]予選ヒートAGr-レース結果表（貼付）'!$A:$Z,MATCH($B46,'[1]予選ヒートAGr-レース結果表（貼付）'!$B:$B,0),MATCH('予選ヒートAGr-レース結果表'!K$11,'[1]予選ヒートAGr-レース結果表（貼付）'!$1:$1,0)))),"")</f>
        <v/>
      </c>
      <c r="L46" s="40" t="str">
        <f>IFERROR(IF(A46="DNS","",IF(A46="DQ","",INDEX('[1]予選ヒートAGr-レース結果表（貼付）'!$A:$Z,MATCH($B46,'[1]予選ヒートAGr-レース結果表（貼付）'!$B:$B,0),MATCH('予選ヒートAGr-レース結果表'!L$11,'[1]予選ヒートAGr-レース結果表（貼付）'!$1:$1,0)))),"")</f>
        <v/>
      </c>
      <c r="M46" s="41" t="str">
        <f t="shared" si="2"/>
        <v/>
      </c>
      <c r="N46" s="7"/>
      <c r="O46" s="3"/>
      <c r="P46" s="4" t="str">
        <f>IF(IFERROR(INDEX('[1]予選ヒートAGr-レース結果表（貼付）'!$A:$Z,MATCH($B46,'[1]予選ヒートAGr-レース結果表（貼付）'!$B:$B,0),MATCH(P$11,'[1]予選ヒートAGr-レース結果表（貼付）'!$1:$1,0)),"")=0,"",IFERROR(INDEX('[1]予選ヒートAGr-レース結果表（貼付）'!$A:$Z,MATCH($B46,'[1]予選ヒートAGr-レース結果表（貼付）'!$B:$B,0),MATCH(P$11,'[1]予選ヒートAGr-レース結果表（貼付）'!$1:$1,0)),""))</f>
        <v/>
      </c>
      <c r="Q46" s="4" t="str">
        <f>IF(P46="","",COUNTIF($P$13:P46,"&lt;&gt;"&amp;""))</f>
        <v/>
      </c>
      <c r="R46" s="4" t="str">
        <f t="shared" si="3"/>
        <v/>
      </c>
      <c r="S46" s="4" t="str">
        <f>IF(IFERROR(INDEX('[1]予選ヒートAGr-レース結果表（貼付）'!$A:$Z,MATCH($A46,'[1]予選ヒートAGr-レース結果表（貼付）'!$A:$A,0),MATCH(S$11,'[1]予選ヒートAGr-レース結果表（貼付）'!$1:$1,0)),"")=0,"",IFERROR(INDEX('[1]予選ヒートAGr-レース結果表（貼付）'!$A:$Z,MATCH($A46,'[1]予選ヒートAGr-レース結果表（貼付）'!$A:$A,0),MATCH(S$11,'[1]予選ヒートAGr-レース結果表（貼付）'!$1:$1,0)),""))</f>
        <v/>
      </c>
      <c r="T46" s="4"/>
      <c r="U46" s="4" t="str">
        <f>IF(IFERROR(INDEX('[1]予選ヒートAGr-レース結果表（貼付）'!$A:$Z,MATCH($B46,'[1]予選ヒートAGr-レース結果表（貼付）'!$B:$B,0),MATCH(U$11,'[1]予選ヒートAGr-レース結果表（貼付）'!$1:$1,0)),"")=0,"",IFERROR(INDEX('[1]予選ヒートAGr-レース結果表（貼付）'!$A:$Z,MATCH($B46,'[1]予選ヒートAGr-レース結果表（貼付）'!$B:$B,0),MATCH(U$11,'[1]予選ヒートAGr-レース結果表（貼付）'!$1:$1,0)),""))</f>
        <v/>
      </c>
    </row>
    <row r="47" spans="1:21" ht="12.75" customHeight="1" x14ac:dyDescent="0.2">
      <c r="A47" s="30" t="str">
        <f>IF(OR('[1]予選ヒートAGr-レース結果表（貼付）'!A31="DNF",'[1]予選ヒートAGr-レース結果表（貼付）'!A31="DNS",'[1]予選ヒートAGr-レース結果表（貼付）'!A31="DQ"),'[1]予選ヒートAGr-レース結果表（貼付）'!A31,IF(MAX('[1]予選ヒートAGr-レース結果表（貼付）'!$A:$A)&gt;A46,A46+1,""))</f>
        <v/>
      </c>
      <c r="B47" s="31" t="str">
        <f>IFERROR(INDEX('[1]予選ヒートAGr-レース結果表（貼付）'!A31:$Z$50,MATCH($A47,'[1]予選ヒートAGr-レース結果表（貼付）'!A31:$A$50,0),MATCH('[1]公式予選（TT）AGr-結果表（印刷）'!B$11,'[1]予選ヒートAGr-レース結果表（貼付）'!$1:$1,0)),"")</f>
        <v/>
      </c>
      <c r="C47" s="32"/>
      <c r="D47" s="33" t="str">
        <f>IFERROR(INDEX('[1]予選ヒートAGr-レース結果表（貼付）'!$A:$Z,MATCH($A47,'[1]予選ヒートAGr-レース結果表（貼付）'!$A:$A,0),MATCH('予選ヒートAGr-レース結果表'!D$11,'[1]予選ヒートAGr-レース結果表（貼付）'!$1:$1,0)),"")</f>
        <v/>
      </c>
      <c r="E47" s="34" t="str">
        <f>IFERROR(INDEX('[1]予選ヒートAGr-レース結果表（貼付）'!$A:$Z,MATCH($A47,'[1]予選ヒートAGr-レース結果表（貼付）'!$A:$A,0),MATCH('予選ヒートAGr-レース結果表'!E$11,'[1]予選ヒートAGr-レース結果表（貼付）'!$1:$1,0)),"")</f>
        <v/>
      </c>
      <c r="F47" s="35" t="str">
        <f>IFERROR(INDEX('[1]予選ヒートAGr-レース結果表（貼付）'!$A:$Z,MATCH($A47,'[1]予選ヒートAGr-レース結果表（貼付）'!$A:$A,0),MATCH('予選ヒートAGr-レース結果表'!F$11,'[1]予選ヒートAGr-レース結果表（貼付）'!$1:$1,0)),"")</f>
        <v/>
      </c>
      <c r="G47" s="36" t="str">
        <f>IFERROR(INDEX('[1]予選ヒートAGr-レース結果表（貼付）'!$A:$Z,MATCH($A47,'[1]予選ヒートAGr-レース結果表（貼付）'!$A:$A,0),MATCH('予選ヒートAGr-レース結果表'!G$11,'[1]予選ヒートAGr-レース結果表（貼付）'!$1:$1,0)),"")</f>
        <v/>
      </c>
      <c r="H47" s="37"/>
      <c r="I47" s="38" t="str">
        <f>IFERROR(IF(A47="DNS","ｽﾀｰﾄ出来ず",IF(A47="DQ","失　格",INDEX('[1]予選ヒートAGr-レース結果表（貼付）'!$A:$Z,MATCH($B47,'[1]予選ヒートAGr-レース結果表（貼付）'!$B:$B,0),MATCH('予選ヒートAGr-レース結果表'!I$11,'[1]予選ヒートAGr-レース結果表（貼付）'!$1:$1,0)))),"")</f>
        <v/>
      </c>
      <c r="J47" s="39" t="str">
        <f>IFERROR(IF(A47="DNS","",IF(A47="DQ","",INDEX('[1]予選ヒートAGr-レース結果表（貼付）'!$A:$Z,MATCH($B47,'[1]予選ヒートAGr-レース結果表（貼付）'!$B:$B,0),MATCH('予選ヒートAGr-レース結果表'!J$11,'[1]予選ヒートAGr-レース結果表（貼付）'!$1:$1,0)))),"")</f>
        <v/>
      </c>
      <c r="K47" s="39" t="str">
        <f>IFERROR(IF(A47="DNS","",IF(A47="DQ","",INDEX('[1]予選ヒートAGr-レース結果表（貼付）'!$A:$Z,MATCH($B47,'[1]予選ヒートAGr-レース結果表（貼付）'!$B:$B,0),MATCH('予選ヒートAGr-レース結果表'!K$11,'[1]予選ヒートAGr-レース結果表（貼付）'!$1:$1,0)))),"")</f>
        <v/>
      </c>
      <c r="L47" s="40" t="str">
        <f>IFERROR(IF(A47="DNS","",IF(A47="DQ","",INDEX('[1]予選ヒートAGr-レース結果表（貼付）'!$A:$Z,MATCH($B47,'[1]予選ヒートAGr-レース結果表（貼付）'!$B:$B,0),MATCH('予選ヒートAGr-レース結果表'!L$11,'[1]予選ヒートAGr-レース結果表（貼付）'!$1:$1,0)))),"")</f>
        <v/>
      </c>
      <c r="M47" s="41" t="str">
        <f t="shared" si="2"/>
        <v/>
      </c>
      <c r="N47" s="7"/>
      <c r="O47" s="3"/>
      <c r="P47" s="4" t="str">
        <f>IF(IFERROR(INDEX('[1]予選ヒートAGr-レース結果表（貼付）'!$A:$Z,MATCH($B47,'[1]予選ヒートAGr-レース結果表（貼付）'!$B:$B,0),MATCH(P$11,'[1]予選ヒートAGr-レース結果表（貼付）'!$1:$1,0)),"")=0,"",IFERROR(INDEX('[1]予選ヒートAGr-レース結果表（貼付）'!$A:$Z,MATCH($B47,'[1]予選ヒートAGr-レース結果表（貼付）'!$B:$B,0),MATCH(P$11,'[1]予選ヒートAGr-レース結果表（貼付）'!$1:$1,0)),""))</f>
        <v/>
      </c>
      <c r="Q47" s="4" t="str">
        <f>IF(P47="","",COUNTIF($P$13:P47,"&lt;&gt;"&amp;""))</f>
        <v/>
      </c>
      <c r="R47" s="4" t="str">
        <f t="shared" si="3"/>
        <v/>
      </c>
      <c r="S47" s="4" t="str">
        <f>IF(IFERROR(INDEX('[1]予選ヒートAGr-レース結果表（貼付）'!$A:$Z,MATCH($A47,'[1]予選ヒートAGr-レース結果表（貼付）'!$A:$A,0),MATCH(S$11,'[1]予選ヒートAGr-レース結果表（貼付）'!$1:$1,0)),"")=0,"",IFERROR(INDEX('[1]予選ヒートAGr-レース結果表（貼付）'!$A:$Z,MATCH($A47,'[1]予選ヒートAGr-レース結果表（貼付）'!$A:$A,0),MATCH(S$11,'[1]予選ヒートAGr-レース結果表（貼付）'!$1:$1,0)),""))</f>
        <v/>
      </c>
      <c r="T47" s="4"/>
      <c r="U47" s="4" t="str">
        <f>IF(IFERROR(INDEX('[1]予選ヒートAGr-レース結果表（貼付）'!$A:$Z,MATCH($B47,'[1]予選ヒートAGr-レース結果表（貼付）'!$B:$B,0),MATCH(U$11,'[1]予選ヒートAGr-レース結果表（貼付）'!$1:$1,0)),"")=0,"",IFERROR(INDEX('[1]予選ヒートAGr-レース結果表（貼付）'!$A:$Z,MATCH($B47,'[1]予選ヒートAGr-レース結果表（貼付）'!$B:$B,0),MATCH(U$11,'[1]予選ヒートAGr-レース結果表（貼付）'!$1:$1,0)),""))</f>
        <v/>
      </c>
    </row>
    <row r="48" spans="1:21" ht="12.75" customHeight="1" x14ac:dyDescent="0.2">
      <c r="A48" s="30" t="str">
        <f>IF(OR('[1]予選ヒートAGr-レース結果表（貼付）'!A32="DNF",'[1]予選ヒートAGr-レース結果表（貼付）'!A32="DNS",'[1]予選ヒートAGr-レース結果表（貼付）'!A32="DQ"),'[1]予選ヒートAGr-レース結果表（貼付）'!A32,IF(MAX('[1]予選ヒートAGr-レース結果表（貼付）'!$A:$A)&gt;A47,A47+1,""))</f>
        <v/>
      </c>
      <c r="B48" s="31" t="str">
        <f>IFERROR(INDEX('[1]予選ヒートAGr-レース結果表（貼付）'!A32:$Z$50,MATCH($A48,'[1]予選ヒートAGr-レース結果表（貼付）'!A32:$A$50,0),MATCH('[1]公式予選（TT）AGr-結果表（印刷）'!B$11,'[1]予選ヒートAGr-レース結果表（貼付）'!$1:$1,0)),"")</f>
        <v/>
      </c>
      <c r="C48" s="32"/>
      <c r="D48" s="33" t="str">
        <f>IFERROR(INDEX('[1]予選ヒートAGr-レース結果表（貼付）'!$A:$Z,MATCH($A48,'[1]予選ヒートAGr-レース結果表（貼付）'!$A:$A,0),MATCH('予選ヒートAGr-レース結果表'!D$11,'[1]予選ヒートAGr-レース結果表（貼付）'!$1:$1,0)),"")</f>
        <v/>
      </c>
      <c r="E48" s="34" t="str">
        <f>IFERROR(INDEX('[1]予選ヒートAGr-レース結果表（貼付）'!$A:$Z,MATCH($A48,'[1]予選ヒートAGr-レース結果表（貼付）'!$A:$A,0),MATCH('予選ヒートAGr-レース結果表'!E$11,'[1]予選ヒートAGr-レース結果表（貼付）'!$1:$1,0)),"")</f>
        <v/>
      </c>
      <c r="F48" s="35" t="str">
        <f>IFERROR(INDEX('[1]予選ヒートAGr-レース結果表（貼付）'!$A:$Z,MATCH($A48,'[1]予選ヒートAGr-レース結果表（貼付）'!$A:$A,0),MATCH('予選ヒートAGr-レース結果表'!F$11,'[1]予選ヒートAGr-レース結果表（貼付）'!$1:$1,0)),"")</f>
        <v/>
      </c>
      <c r="G48" s="36" t="str">
        <f>IFERROR(INDEX('[1]予選ヒートAGr-レース結果表（貼付）'!$A:$Z,MATCH($A48,'[1]予選ヒートAGr-レース結果表（貼付）'!$A:$A,0),MATCH('予選ヒートAGr-レース結果表'!G$11,'[1]予選ヒートAGr-レース結果表（貼付）'!$1:$1,0)),"")</f>
        <v/>
      </c>
      <c r="H48" s="37"/>
      <c r="I48" s="38" t="str">
        <f>IFERROR(IF(A48="DNS","ｽﾀｰﾄ出来ず",IF(A48="DQ","失　格",INDEX('[1]予選ヒートAGr-レース結果表（貼付）'!$A:$Z,MATCH($B48,'[1]予選ヒートAGr-レース結果表（貼付）'!$B:$B,0),MATCH('予選ヒートAGr-レース結果表'!I$11,'[1]予選ヒートAGr-レース結果表（貼付）'!$1:$1,0)))),"")</f>
        <v/>
      </c>
      <c r="J48" s="39" t="str">
        <f>IFERROR(IF(A48="DNS","",IF(A48="DQ","",INDEX('[1]予選ヒートAGr-レース結果表（貼付）'!$A:$Z,MATCH($B48,'[1]予選ヒートAGr-レース結果表（貼付）'!$B:$B,0),MATCH('予選ヒートAGr-レース結果表'!J$11,'[1]予選ヒートAGr-レース結果表（貼付）'!$1:$1,0)))),"")</f>
        <v/>
      </c>
      <c r="K48" s="39" t="str">
        <f>IFERROR(IF(A48="DNS","",IF(A48="DQ","",INDEX('[1]予選ヒートAGr-レース結果表（貼付）'!$A:$Z,MATCH($B48,'[1]予選ヒートAGr-レース結果表（貼付）'!$B:$B,0),MATCH('予選ヒートAGr-レース結果表'!K$11,'[1]予選ヒートAGr-レース結果表（貼付）'!$1:$1,0)))),"")</f>
        <v/>
      </c>
      <c r="L48" s="40" t="str">
        <f>IFERROR(IF(A48="DNS","",IF(A48="DQ","",INDEX('[1]予選ヒートAGr-レース結果表（貼付）'!$A:$Z,MATCH($B48,'[1]予選ヒートAGr-レース結果表（貼付）'!$B:$B,0),MATCH('予選ヒートAGr-レース結果表'!L$11,'[1]予選ヒートAGr-レース結果表（貼付）'!$1:$1,0)))),"")</f>
        <v/>
      </c>
      <c r="M48" s="41" t="str">
        <f t="shared" si="2"/>
        <v/>
      </c>
      <c r="N48" s="7"/>
      <c r="O48" s="3"/>
      <c r="P48" s="4" t="str">
        <f>IF(IFERROR(INDEX('[1]予選ヒートAGr-レース結果表（貼付）'!$A:$Z,MATCH($B48,'[1]予選ヒートAGr-レース結果表（貼付）'!$B:$B,0),MATCH(P$11,'[1]予選ヒートAGr-レース結果表（貼付）'!$1:$1,0)),"")=0,"",IFERROR(INDEX('[1]予選ヒートAGr-レース結果表（貼付）'!$A:$Z,MATCH($B48,'[1]予選ヒートAGr-レース結果表（貼付）'!$B:$B,0),MATCH(P$11,'[1]予選ヒートAGr-レース結果表（貼付）'!$1:$1,0)),""))</f>
        <v/>
      </c>
      <c r="Q48" s="4" t="str">
        <f>IF(P48="","",COUNTIF($P$13:P48,"&lt;&gt;"&amp;""))</f>
        <v/>
      </c>
      <c r="R48" s="4" t="str">
        <f t="shared" si="3"/>
        <v/>
      </c>
      <c r="S48" s="4" t="str">
        <f>IF(IFERROR(INDEX('[1]予選ヒートAGr-レース結果表（貼付）'!$A:$Z,MATCH($A48,'[1]予選ヒートAGr-レース結果表（貼付）'!$A:$A,0),MATCH(S$11,'[1]予選ヒートAGr-レース結果表（貼付）'!$1:$1,0)),"")=0,"",IFERROR(INDEX('[1]予選ヒートAGr-レース結果表（貼付）'!$A:$Z,MATCH($A48,'[1]予選ヒートAGr-レース結果表（貼付）'!$A:$A,0),MATCH(S$11,'[1]予選ヒートAGr-レース結果表（貼付）'!$1:$1,0)),""))</f>
        <v/>
      </c>
      <c r="T48" s="4"/>
      <c r="U48" s="4" t="str">
        <f>IF(IFERROR(INDEX('[1]予選ヒートAGr-レース結果表（貼付）'!$A:$Z,MATCH($B48,'[1]予選ヒートAGr-レース結果表（貼付）'!$B:$B,0),MATCH(U$11,'[1]予選ヒートAGr-レース結果表（貼付）'!$1:$1,0)),"")=0,"",IFERROR(INDEX('[1]予選ヒートAGr-レース結果表（貼付）'!$A:$Z,MATCH($B48,'[1]予選ヒートAGr-レース結果表（貼付）'!$B:$B,0),MATCH(U$11,'[1]予選ヒートAGr-レース結果表（貼付）'!$1:$1,0)),""))</f>
        <v/>
      </c>
    </row>
    <row r="49" spans="1:21" ht="12.75" customHeight="1" x14ac:dyDescent="0.2">
      <c r="A49" s="30" t="str">
        <f>IF(OR('[1]予選ヒートAGr-レース結果表（貼付）'!A33="DNF",'[1]予選ヒートAGr-レース結果表（貼付）'!A33="DNS",'[1]予選ヒートAGr-レース結果表（貼付）'!A33="DQ"),'[1]予選ヒートAGr-レース結果表（貼付）'!A33,IF(MAX('[1]予選ヒートAGr-レース結果表（貼付）'!$A:$A)&gt;A48,A48+1,""))</f>
        <v/>
      </c>
      <c r="B49" s="31" t="str">
        <f>IFERROR(INDEX('[1]予選ヒートAGr-レース結果表（貼付）'!A33:$Z$50,MATCH($A49,'[1]予選ヒートAGr-レース結果表（貼付）'!A33:$A$50,0),MATCH('[1]公式予選（TT）AGr-結果表（印刷）'!B$11,'[1]予選ヒートAGr-レース結果表（貼付）'!$1:$1,0)),"")</f>
        <v/>
      </c>
      <c r="C49" s="32"/>
      <c r="D49" s="33" t="str">
        <f>IFERROR(INDEX('[1]予選ヒートAGr-レース結果表（貼付）'!$A:$Z,MATCH($A49,'[1]予選ヒートAGr-レース結果表（貼付）'!$A:$A,0),MATCH('予選ヒートAGr-レース結果表'!D$11,'[1]予選ヒートAGr-レース結果表（貼付）'!$1:$1,0)),"")</f>
        <v/>
      </c>
      <c r="E49" s="34" t="str">
        <f>IFERROR(INDEX('[1]予選ヒートAGr-レース結果表（貼付）'!$A:$Z,MATCH($A49,'[1]予選ヒートAGr-レース結果表（貼付）'!$A:$A,0),MATCH('予選ヒートAGr-レース結果表'!E$11,'[1]予選ヒートAGr-レース結果表（貼付）'!$1:$1,0)),"")</f>
        <v/>
      </c>
      <c r="F49" s="35" t="str">
        <f>IFERROR(INDEX('[1]予選ヒートAGr-レース結果表（貼付）'!$A:$Z,MATCH($A49,'[1]予選ヒートAGr-レース結果表（貼付）'!$A:$A,0),MATCH('予選ヒートAGr-レース結果表'!F$11,'[1]予選ヒートAGr-レース結果表（貼付）'!$1:$1,0)),"")</f>
        <v/>
      </c>
      <c r="G49" s="36" t="str">
        <f>IFERROR(INDEX('[1]予選ヒートAGr-レース結果表（貼付）'!$A:$Z,MATCH($A49,'[1]予選ヒートAGr-レース結果表（貼付）'!$A:$A,0),MATCH('予選ヒートAGr-レース結果表'!G$11,'[1]予選ヒートAGr-レース結果表（貼付）'!$1:$1,0)),"")</f>
        <v/>
      </c>
      <c r="H49" s="37"/>
      <c r="I49" s="38" t="str">
        <f>IFERROR(IF(A49="DNS","ｽﾀｰﾄ出来ず",IF(A49="DQ","失　格",INDEX('[1]予選ヒートAGr-レース結果表（貼付）'!$A:$Z,MATCH($B49,'[1]予選ヒートAGr-レース結果表（貼付）'!$B:$B,0),MATCH('予選ヒートAGr-レース結果表'!I$11,'[1]予選ヒートAGr-レース結果表（貼付）'!$1:$1,0)))),"")</f>
        <v/>
      </c>
      <c r="J49" s="39" t="str">
        <f>IFERROR(IF(A49="DNS","",IF(A49="DQ","",INDEX('[1]予選ヒートAGr-レース結果表（貼付）'!$A:$Z,MATCH($B49,'[1]予選ヒートAGr-レース結果表（貼付）'!$B:$B,0),MATCH('予選ヒートAGr-レース結果表'!J$11,'[1]予選ヒートAGr-レース結果表（貼付）'!$1:$1,0)))),"")</f>
        <v/>
      </c>
      <c r="K49" s="39" t="str">
        <f>IFERROR(IF(A49="DNS","",IF(A49="DQ","",INDEX('[1]予選ヒートAGr-レース結果表（貼付）'!$A:$Z,MATCH($B49,'[1]予選ヒートAGr-レース結果表（貼付）'!$B:$B,0),MATCH('予選ヒートAGr-レース結果表'!K$11,'[1]予選ヒートAGr-レース結果表（貼付）'!$1:$1,0)))),"")</f>
        <v/>
      </c>
      <c r="L49" s="40" t="str">
        <f>IFERROR(IF(A49="DNS","",IF(A49="DQ","",INDEX('[1]予選ヒートAGr-レース結果表（貼付）'!$A:$Z,MATCH($B49,'[1]予選ヒートAGr-レース結果表（貼付）'!$B:$B,0),MATCH('予選ヒートAGr-レース結果表'!L$11,'[1]予選ヒートAGr-レース結果表（貼付）'!$1:$1,0)))),"")</f>
        <v/>
      </c>
      <c r="M49" s="41" t="str">
        <f t="shared" si="2"/>
        <v/>
      </c>
      <c r="N49" s="7"/>
      <c r="O49" s="3"/>
      <c r="P49" s="4"/>
      <c r="Q49" s="4"/>
      <c r="R49" s="4"/>
      <c r="S49" s="4"/>
      <c r="T49" s="4"/>
      <c r="U49" s="4" t="str">
        <f>IF(IFERROR(INDEX('[1]予選ヒートAGr-レース結果表（貼付）'!$A:$Z,MATCH($B49,'[1]予選ヒートAGr-レース結果表（貼付）'!$B:$B,0),MATCH(U$11,'[1]予選ヒートAGr-レース結果表（貼付）'!$1:$1,0)),"")=0,"",IFERROR(INDEX('[1]予選ヒートAGr-レース結果表（貼付）'!$A:$Z,MATCH($B49,'[1]予選ヒートAGr-レース結果表（貼付）'!$B:$B,0),MATCH(U$11,'[1]予選ヒートAGr-レース結果表（貼付）'!$1:$1,0)),""))</f>
        <v/>
      </c>
    </row>
    <row r="50" spans="1:21" ht="12.75" customHeight="1" x14ac:dyDescent="0.2">
      <c r="A50" s="30" t="str">
        <f>IF(OR('[1]予選ヒートAGr-レース結果表（貼付）'!A34="DNF",'[1]予選ヒートAGr-レース結果表（貼付）'!A34="DNS",'[1]予選ヒートAGr-レース結果表（貼付）'!A34="DQ"),'[1]予選ヒートAGr-レース結果表（貼付）'!A34,IF(MAX('[1]予選ヒートAGr-レース結果表（貼付）'!$A:$A)&gt;A49,A49+1,""))</f>
        <v/>
      </c>
      <c r="B50" s="31" t="str">
        <f>IFERROR(INDEX('[1]予選ヒートAGr-レース結果表（貼付）'!A34:$Z$50,MATCH($A50,'[1]予選ヒートAGr-レース結果表（貼付）'!A34:$A$50,0),MATCH('[1]公式予選（TT）AGr-結果表（印刷）'!B$11,'[1]予選ヒートAGr-レース結果表（貼付）'!$1:$1,0)),"")</f>
        <v/>
      </c>
      <c r="C50" s="32"/>
      <c r="D50" s="33" t="str">
        <f>IFERROR(INDEX('[1]予選ヒートAGr-レース結果表（貼付）'!$A:$Z,MATCH($A50,'[1]予選ヒートAGr-レース結果表（貼付）'!$A:$A,0),MATCH('予選ヒートAGr-レース結果表'!D$11,'[1]予選ヒートAGr-レース結果表（貼付）'!$1:$1,0)),"")</f>
        <v/>
      </c>
      <c r="E50" s="34" t="str">
        <f>IFERROR(INDEX('[1]予選ヒートAGr-レース結果表（貼付）'!$A:$Z,MATCH($A50,'[1]予選ヒートAGr-レース結果表（貼付）'!$A:$A,0),MATCH('予選ヒートAGr-レース結果表'!E$11,'[1]予選ヒートAGr-レース結果表（貼付）'!$1:$1,0)),"")</f>
        <v/>
      </c>
      <c r="F50" s="35" t="str">
        <f>IFERROR(INDEX('[1]予選ヒートAGr-レース結果表（貼付）'!$A:$Z,MATCH($A50,'[1]予選ヒートAGr-レース結果表（貼付）'!$A:$A,0),MATCH('予選ヒートAGr-レース結果表'!F$11,'[1]予選ヒートAGr-レース結果表（貼付）'!$1:$1,0)),"")</f>
        <v/>
      </c>
      <c r="G50" s="36" t="str">
        <f>IFERROR(INDEX('[1]予選ヒートAGr-レース結果表（貼付）'!$A:$Z,MATCH($A50,'[1]予選ヒートAGr-レース結果表（貼付）'!$A:$A,0),MATCH('予選ヒートAGr-レース結果表'!G$11,'[1]予選ヒートAGr-レース結果表（貼付）'!$1:$1,0)),"")</f>
        <v/>
      </c>
      <c r="H50" s="37"/>
      <c r="I50" s="38" t="str">
        <f>IFERROR(IF(A50="DNS","ｽﾀｰﾄ出来ず",IF(A50="DQ","失　格",INDEX('[1]予選ヒートAGr-レース結果表（貼付）'!$A:$Z,MATCH($B50,'[1]予選ヒートAGr-レース結果表（貼付）'!$B:$B,0),MATCH('予選ヒートAGr-レース結果表'!I$11,'[1]予選ヒートAGr-レース結果表（貼付）'!$1:$1,0)))),"")</f>
        <v/>
      </c>
      <c r="J50" s="39" t="str">
        <f>IFERROR(IF(A50="DNS","",IF(A50="DQ","",INDEX('[1]予選ヒートAGr-レース結果表（貼付）'!$A:$Z,MATCH($B50,'[1]予選ヒートAGr-レース結果表（貼付）'!$B:$B,0),MATCH('予選ヒートAGr-レース結果表'!J$11,'[1]予選ヒートAGr-レース結果表（貼付）'!$1:$1,0)))),"")</f>
        <v/>
      </c>
      <c r="K50" s="39" t="str">
        <f>IFERROR(IF(A50="DNS","",IF(A50="DQ","",INDEX('[1]予選ヒートAGr-レース結果表（貼付）'!$A:$Z,MATCH($B50,'[1]予選ヒートAGr-レース結果表（貼付）'!$B:$B,0),MATCH('予選ヒートAGr-レース結果表'!K$11,'[1]予選ヒートAGr-レース結果表（貼付）'!$1:$1,0)))),"")</f>
        <v/>
      </c>
      <c r="L50" s="40" t="str">
        <f>IFERROR(IF(A50="DNS","",IF(A50="DQ","",INDEX('[1]予選ヒートAGr-レース結果表（貼付）'!$A:$Z,MATCH($B50,'[1]予選ヒートAGr-レース結果表（貼付）'!$B:$B,0),MATCH('予選ヒートAGr-レース結果表'!L$11,'[1]予選ヒートAGr-レース結果表（貼付）'!$1:$1,0)))),"")</f>
        <v/>
      </c>
      <c r="M50" s="41" t="str">
        <f t="shared" si="2"/>
        <v/>
      </c>
      <c r="N50" s="7"/>
      <c r="O50" s="3"/>
      <c r="P50" s="4"/>
      <c r="Q50" s="4"/>
      <c r="R50" s="4"/>
      <c r="S50" s="4"/>
      <c r="T50" s="4"/>
      <c r="U50" s="4" t="str">
        <f>IF(IFERROR(INDEX('[1]予選ヒートAGr-レース結果表（貼付）'!$A:$Z,MATCH($B50,'[1]予選ヒートAGr-レース結果表（貼付）'!$B:$B,0),MATCH(U$11,'[1]予選ヒートAGr-レース結果表（貼付）'!$1:$1,0)),"")=0,"",IFERROR(INDEX('[1]予選ヒートAGr-レース結果表（貼付）'!$A:$Z,MATCH($B50,'[1]予選ヒートAGr-レース結果表（貼付）'!$B:$B,0),MATCH(U$11,'[1]予選ヒートAGr-レース結果表（貼付）'!$1:$1,0)),""))</f>
        <v/>
      </c>
    </row>
    <row r="51" spans="1:21" ht="12.75" customHeight="1" x14ac:dyDescent="0.2">
      <c r="A51" s="30" t="str">
        <f>IF(OR('[1]予選ヒートAGr-レース結果表（貼付）'!A35="DNF",'[1]予選ヒートAGr-レース結果表（貼付）'!A35="DNS",'[1]予選ヒートAGr-レース結果表（貼付）'!A35="DQ"),'[1]予選ヒートAGr-レース結果表（貼付）'!A35,IF(MAX('[1]予選ヒートAGr-レース結果表（貼付）'!$A:$A)&gt;A50,A50+1,""))</f>
        <v/>
      </c>
      <c r="B51" s="31" t="str">
        <f>IFERROR(INDEX('[1]予選ヒートAGr-レース結果表（貼付）'!A35:$Z$50,MATCH($A51,'[1]予選ヒートAGr-レース結果表（貼付）'!A35:$A$50,0),MATCH('[1]公式予選（TT）AGr-結果表（印刷）'!B$11,'[1]予選ヒートAGr-レース結果表（貼付）'!$1:$1,0)),"")</f>
        <v/>
      </c>
      <c r="C51" s="32"/>
      <c r="D51" s="33" t="str">
        <f>IFERROR(INDEX('[1]予選ヒートAGr-レース結果表（貼付）'!$A:$Z,MATCH($A51,'[1]予選ヒートAGr-レース結果表（貼付）'!$A:$A,0),MATCH('予選ヒートAGr-レース結果表'!D$11,'[1]予選ヒートAGr-レース結果表（貼付）'!$1:$1,0)),"")</f>
        <v/>
      </c>
      <c r="E51" s="34" t="str">
        <f>IFERROR(INDEX('[1]予選ヒートAGr-レース結果表（貼付）'!$A:$Z,MATCH($A51,'[1]予選ヒートAGr-レース結果表（貼付）'!$A:$A,0),MATCH('予選ヒートAGr-レース結果表'!E$11,'[1]予選ヒートAGr-レース結果表（貼付）'!$1:$1,0)),"")</f>
        <v/>
      </c>
      <c r="F51" s="35" t="str">
        <f>IFERROR(INDEX('[1]予選ヒートAGr-レース結果表（貼付）'!$A:$Z,MATCH($A51,'[1]予選ヒートAGr-レース結果表（貼付）'!$A:$A,0),MATCH('予選ヒートAGr-レース結果表'!F$11,'[1]予選ヒートAGr-レース結果表（貼付）'!$1:$1,0)),"")</f>
        <v/>
      </c>
      <c r="G51" s="36" t="str">
        <f>IFERROR(INDEX('[1]予選ヒートAGr-レース結果表（貼付）'!$A:$Z,MATCH($A51,'[1]予選ヒートAGr-レース結果表（貼付）'!$A:$A,0),MATCH('予選ヒートAGr-レース結果表'!G$11,'[1]予選ヒートAGr-レース結果表（貼付）'!$1:$1,0)),"")</f>
        <v/>
      </c>
      <c r="H51" s="37"/>
      <c r="I51" s="38" t="str">
        <f>IFERROR(IF(A51="DNS","ｽﾀｰﾄ出来ず",IF(A51="DQ","失　格",INDEX('[1]予選ヒートAGr-レース結果表（貼付）'!$A:$Z,MATCH($B51,'[1]予選ヒートAGr-レース結果表（貼付）'!$B:$B,0),MATCH('予選ヒートAGr-レース結果表'!I$11,'[1]予選ヒートAGr-レース結果表（貼付）'!$1:$1,0)))),"")</f>
        <v/>
      </c>
      <c r="J51" s="39" t="str">
        <f>IFERROR(IF(A51="DNS","",IF(A51="DQ","",INDEX('[1]予選ヒートAGr-レース結果表（貼付）'!$A:$Z,MATCH($B51,'[1]予選ヒートAGr-レース結果表（貼付）'!$B:$B,0),MATCH('予選ヒートAGr-レース結果表'!J$11,'[1]予選ヒートAGr-レース結果表（貼付）'!$1:$1,0)))),"")</f>
        <v/>
      </c>
      <c r="K51" s="39" t="str">
        <f>IFERROR(IF(A51="DNS","",IF(A51="DQ","",INDEX('[1]予選ヒートAGr-レース結果表（貼付）'!$A:$Z,MATCH($B51,'[1]予選ヒートAGr-レース結果表（貼付）'!$B:$B,0),MATCH('予選ヒートAGr-レース結果表'!K$11,'[1]予選ヒートAGr-レース結果表（貼付）'!$1:$1,0)))),"")</f>
        <v/>
      </c>
      <c r="L51" s="40" t="str">
        <f>IFERROR(IF(A51="DNS","",IF(A51="DQ","",INDEX('[1]予選ヒートAGr-レース結果表（貼付）'!$A:$Z,MATCH($B51,'[1]予選ヒートAGr-レース結果表（貼付）'!$B:$B,0),MATCH('予選ヒートAGr-レース結果表'!L$11,'[1]予選ヒートAGr-レース結果表（貼付）'!$1:$1,0)))),"")</f>
        <v/>
      </c>
      <c r="M51" s="41" t="str">
        <f t="shared" si="2"/>
        <v/>
      </c>
      <c r="N51" s="7"/>
      <c r="O51" s="3"/>
      <c r="P51" s="4"/>
      <c r="Q51" s="4"/>
      <c r="R51" s="4"/>
      <c r="S51" s="4"/>
      <c r="T51" s="4"/>
      <c r="U51" s="4" t="str">
        <f>IF(IFERROR(INDEX('[1]予選ヒートAGr-レース結果表（貼付）'!$A:$Z,MATCH($B51,'[1]予選ヒートAGr-レース結果表（貼付）'!$B:$B,0),MATCH(U$11,'[1]予選ヒートAGr-レース結果表（貼付）'!$1:$1,0)),"")=0,"",IFERROR(INDEX('[1]予選ヒートAGr-レース結果表（貼付）'!$A:$Z,MATCH($B51,'[1]予選ヒートAGr-レース結果表（貼付）'!$B:$B,0),MATCH(U$11,'[1]予選ヒートAGr-レース結果表（貼付）'!$1:$1,0)),""))</f>
        <v/>
      </c>
    </row>
    <row r="52" spans="1:21" ht="12.75" customHeight="1" x14ac:dyDescent="0.2">
      <c r="A52" s="30" t="str">
        <f>IF(OR('[1]予選ヒートAGr-レース結果表（貼付）'!A36="DNF",'[1]予選ヒートAGr-レース結果表（貼付）'!A36="DNS",'[1]予選ヒートAGr-レース結果表（貼付）'!A36="DQ"),'[1]予選ヒートAGr-レース結果表（貼付）'!A36,IF(MAX('[1]予選ヒートAGr-レース結果表（貼付）'!$A:$A)&gt;A51,A51+1,""))</f>
        <v/>
      </c>
      <c r="B52" s="31" t="str">
        <f>IFERROR(INDEX('[1]予選ヒートAGr-レース結果表（貼付）'!A36:$Z$50,MATCH($A52,'[1]予選ヒートAGr-レース結果表（貼付）'!A36:$A$50,0),MATCH('[1]公式予選（TT）AGr-結果表（印刷）'!B$11,'[1]予選ヒートAGr-レース結果表（貼付）'!$1:$1,0)),"")</f>
        <v/>
      </c>
      <c r="C52" s="32"/>
      <c r="D52" s="33" t="str">
        <f>IFERROR(INDEX('[1]予選ヒートAGr-レース結果表（貼付）'!$A:$Z,MATCH($A52,'[1]予選ヒートAGr-レース結果表（貼付）'!$A:$A,0),MATCH('予選ヒートAGr-レース結果表'!D$11,'[1]予選ヒートAGr-レース結果表（貼付）'!$1:$1,0)),"")</f>
        <v/>
      </c>
      <c r="E52" s="34" t="str">
        <f>IFERROR(INDEX('[1]予選ヒートAGr-レース結果表（貼付）'!$A:$Z,MATCH($A52,'[1]予選ヒートAGr-レース結果表（貼付）'!$A:$A,0),MATCH('予選ヒートAGr-レース結果表'!E$11,'[1]予選ヒートAGr-レース結果表（貼付）'!$1:$1,0)),"")</f>
        <v/>
      </c>
      <c r="F52" s="35" t="str">
        <f>IFERROR(INDEX('[1]予選ヒートAGr-レース結果表（貼付）'!$A:$Z,MATCH($A52,'[1]予選ヒートAGr-レース結果表（貼付）'!$A:$A,0),MATCH('予選ヒートAGr-レース結果表'!F$11,'[1]予選ヒートAGr-レース結果表（貼付）'!$1:$1,0)),"")</f>
        <v/>
      </c>
      <c r="G52" s="36" t="str">
        <f>IFERROR(INDEX('[1]予選ヒートAGr-レース結果表（貼付）'!$A:$Z,MATCH($A52,'[1]予選ヒートAGr-レース結果表（貼付）'!$A:$A,0),MATCH('予選ヒートAGr-レース結果表'!G$11,'[1]予選ヒートAGr-レース結果表（貼付）'!$1:$1,0)),"")</f>
        <v/>
      </c>
      <c r="H52" s="37"/>
      <c r="I52" s="38" t="str">
        <f>IFERROR(IF(A52="DNS","ｽﾀｰﾄ出来ず",IF(A52="DQ","失　格",INDEX('[1]予選ヒートAGr-レース結果表（貼付）'!$A:$Z,MATCH($B52,'[1]予選ヒートAGr-レース結果表（貼付）'!$B:$B,0),MATCH('予選ヒートAGr-レース結果表'!I$11,'[1]予選ヒートAGr-レース結果表（貼付）'!$1:$1,0)))),"")</f>
        <v/>
      </c>
      <c r="J52" s="39" t="str">
        <f>IFERROR(IF(A52="DNS","",IF(A52="DQ","",INDEX('[1]予選ヒートAGr-レース結果表（貼付）'!$A:$Z,MATCH($B52,'[1]予選ヒートAGr-レース結果表（貼付）'!$B:$B,0),MATCH('予選ヒートAGr-レース結果表'!J$11,'[1]予選ヒートAGr-レース結果表（貼付）'!$1:$1,0)))),"")</f>
        <v/>
      </c>
      <c r="K52" s="39" t="str">
        <f>IFERROR(IF(A52="DNS","",IF(A52="DQ","",INDEX('[1]予選ヒートAGr-レース結果表（貼付）'!$A:$Z,MATCH($B52,'[1]予選ヒートAGr-レース結果表（貼付）'!$B:$B,0),MATCH('予選ヒートAGr-レース結果表'!K$11,'[1]予選ヒートAGr-レース結果表（貼付）'!$1:$1,0)))),"")</f>
        <v/>
      </c>
      <c r="L52" s="40" t="str">
        <f>IFERROR(IF(A52="DNS","",IF(A52="DQ","",INDEX('[1]予選ヒートAGr-レース結果表（貼付）'!$A:$Z,MATCH($B52,'[1]予選ヒートAGr-レース結果表（貼付）'!$B:$B,0),MATCH('予選ヒートAGr-レース結果表'!L$11,'[1]予選ヒートAGr-レース結果表（貼付）'!$1:$1,0)))),"")</f>
        <v/>
      </c>
      <c r="M52" s="41" t="str">
        <f t="shared" si="2"/>
        <v/>
      </c>
      <c r="N52" s="7"/>
      <c r="O52" s="3"/>
      <c r="P52" s="4"/>
      <c r="Q52" s="4"/>
      <c r="R52" s="4"/>
      <c r="S52" s="4"/>
      <c r="T52" s="4"/>
      <c r="U52" s="4" t="str">
        <f>IF(IFERROR(INDEX('[1]予選ヒートAGr-レース結果表（貼付）'!$A:$Z,MATCH($B52,'[1]予選ヒートAGr-レース結果表（貼付）'!$B:$B,0),MATCH(U$11,'[1]予選ヒートAGr-レース結果表（貼付）'!$1:$1,0)),"")=0,"",IFERROR(INDEX('[1]予選ヒートAGr-レース結果表（貼付）'!$A:$Z,MATCH($B52,'[1]予選ヒートAGr-レース結果表（貼付）'!$B:$B,0),MATCH(U$11,'[1]予選ヒートAGr-レース結果表（貼付）'!$1:$1,0)),""))</f>
        <v/>
      </c>
    </row>
    <row r="53" spans="1:21" ht="12.75" customHeight="1" x14ac:dyDescent="0.2">
      <c r="A53" s="49" t="s">
        <v>32</v>
      </c>
      <c r="B53" s="7"/>
      <c r="C53" s="7"/>
      <c r="D53" s="50" t="str">
        <f>"No."&amp;IFERROR(INDEX($A12:$Z50,MATCH($I$53,$U$12:$U$50,0),MATCH("No.",$11:$11,0)),"")&amp;"　"&amp;IFERROR(INDEX($A12:$Z50,MATCH($I$53,$U$12:$U$50,0),MATCH("名前",$11:$11,0)),"")</f>
        <v>No.96　大野 弘志</v>
      </c>
      <c r="E53" s="51" t="str">
        <f>IFERROR(INDEX($A12:$Z52,MATCH($I$53,$U$12:$U$52,0),MATCH("team",$11:$11,0)),"")</f>
        <v>SLT.RT/Team BONJIN</v>
      </c>
      <c r="F53" s="52">
        <f>1.264/MAX(U:U)*3600</f>
        <v>56.302895322939875</v>
      </c>
      <c r="H53" s="51" t="str">
        <f>INDEX('[1]予選ヒートAGr-レース結果表（貼付）'!$A:$Z,MATCH(INDEX($A12:$Z50,MATCH($I$53,$U$12:$U$50,0),MATCH("No.",$11:$11,0)),'[1]予選ヒートAGr-レース結果表（貼付）'!$B:$B,0),MATCH("In Lap",'[1]予選ヒートAGr-レース結果表（貼付）'!$1:$1,0))&amp;"/"&amp;IFERROR(INDEX($A12:$Z50,MATCH($I$53,$U$12:$U$50,0),MATCH("laps",$11:$11,0)),"")</f>
        <v>4/10</v>
      </c>
      <c r="I53" s="53">
        <f>MAX(U:U)</f>
        <v>80.819999999999993</v>
      </c>
      <c r="J53" s="54" t="s">
        <v>33</v>
      </c>
      <c r="K53" s="7"/>
      <c r="L53" s="55"/>
      <c r="M53" s="19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49"/>
      <c r="B54" s="7"/>
      <c r="C54" s="7"/>
      <c r="D54" s="56"/>
      <c r="E54" s="51"/>
      <c r="F54" s="52"/>
      <c r="H54" s="51"/>
      <c r="I54" s="53"/>
      <c r="J54" s="54"/>
      <c r="K54" s="7"/>
      <c r="L54" s="55"/>
      <c r="M54" s="19"/>
      <c r="N54" s="7"/>
      <c r="O54" s="4"/>
      <c r="P54" s="4"/>
      <c r="Q54" s="4"/>
      <c r="R54" s="4"/>
      <c r="S54" s="4"/>
      <c r="T54" s="4"/>
      <c r="U54" s="5"/>
    </row>
    <row r="55" spans="1:21" ht="12.75" customHeight="1" x14ac:dyDescent="0.2">
      <c r="A55" s="49" t="str">
        <f>IF(COUNTIF(M:M,"R")&gt;=1,"R マークの車は、コースレコードを更新しました。従来のレコードタイムは"&amp;"　"&amp;TEXT(ROUND($M$11,3),"[&lt;1]m'ss.000;##0.000"),"")</f>
        <v/>
      </c>
      <c r="B55" s="7"/>
      <c r="C55" s="7"/>
      <c r="D55" s="56"/>
      <c r="E55" s="51"/>
      <c r="F55" s="52"/>
      <c r="H55" s="51"/>
      <c r="I55" s="53"/>
      <c r="J55" s="54"/>
      <c r="K55" s="7"/>
      <c r="L55" s="55"/>
      <c r="M55" s="19"/>
      <c r="N55" s="7"/>
      <c r="O55" s="4"/>
      <c r="P55" s="4"/>
      <c r="Q55" s="4"/>
      <c r="R55" s="4"/>
      <c r="S55" s="4"/>
      <c r="T55" s="4"/>
      <c r="U55" s="5"/>
    </row>
    <row r="56" spans="1:21" ht="2.1" customHeight="1" x14ac:dyDescent="0.2">
      <c r="A56" s="49"/>
      <c r="B56" s="7"/>
      <c r="C56" s="7"/>
      <c r="D56" s="56"/>
      <c r="E56" s="51"/>
      <c r="F56" s="52"/>
      <c r="H56" s="51"/>
      <c r="I56" s="53"/>
      <c r="J56" s="54"/>
      <c r="K56" s="7"/>
      <c r="L56" s="55"/>
      <c r="M56" s="19"/>
      <c r="N56" s="7"/>
      <c r="O56" s="4"/>
      <c r="P56" s="4"/>
      <c r="Q56" s="4"/>
      <c r="R56" s="4"/>
      <c r="S56" s="4"/>
      <c r="T56" s="4"/>
      <c r="U56" s="5"/>
    </row>
    <row r="57" spans="1:21" ht="12.75" customHeight="1" x14ac:dyDescent="0.15">
      <c r="A57" s="49" t="str">
        <f>IF(A58="","","ﾍﾟﾅﾙﾃｨ")</f>
        <v>ﾍﾟﾅﾙﾃｨ</v>
      </c>
      <c r="B57" s="57"/>
      <c r="C57" s="57"/>
      <c r="D57" s="7"/>
      <c r="E57" s="7"/>
      <c r="F57" s="7"/>
      <c r="G57" s="7"/>
      <c r="H57" s="7"/>
      <c r="I57" s="7"/>
      <c r="J57" s="7"/>
      <c r="K57" s="7"/>
      <c r="L57" s="55"/>
      <c r="M57" s="19"/>
      <c r="N57" s="7"/>
      <c r="O57" s="4"/>
      <c r="P57" s="4"/>
      <c r="Q57" s="4"/>
      <c r="R57" s="4"/>
      <c r="S57" s="4"/>
      <c r="T57" s="4"/>
      <c r="U57" s="5"/>
    </row>
    <row r="58" spans="1:21" ht="12.75" customHeight="1" x14ac:dyDescent="0.15">
      <c r="A58" s="58">
        <f>IF(MAX(Q13:Q48)&lt;1,"",1)</f>
        <v>1</v>
      </c>
      <c r="B58" s="1" t="str">
        <f t="shared" ref="B58:B68" si="4">IF(A58="","","No."&amp;INDEX($A$11:$Y$48,MATCH($A58,$R$11:$R$48,0),MATCH("No.",$11:$11,0)))</f>
        <v>No.43</v>
      </c>
      <c r="C58" s="1" t="str">
        <f t="shared" ref="C58:C68" si="5">INDEX($A$11:$Y$48,MATCH($A58,$R$11:$R$48,0),MATCH("コメント",$11:$11,0))</f>
        <v>鈴鹿選手権ｼﾘｰｽﾞ特別規則 競技車両規則第60条～2)(ﾌﾛﾝﾄﾌｪｱﾘﾝｸﾞ)違反により、5秒加算とした。</v>
      </c>
      <c r="D58" s="7"/>
      <c r="E58" s="7"/>
      <c r="F58" s="7"/>
      <c r="G58" s="7"/>
      <c r="H58" s="7"/>
      <c r="I58" s="7"/>
      <c r="J58" s="7"/>
      <c r="K58" s="7"/>
      <c r="L58" s="55"/>
      <c r="M58" s="19"/>
      <c r="N58" s="7"/>
      <c r="O58" s="4"/>
      <c r="P58" s="4"/>
      <c r="Q58" s="4"/>
      <c r="R58" s="4"/>
      <c r="S58" s="4"/>
      <c r="T58" s="4"/>
      <c r="U58" s="5"/>
    </row>
    <row r="59" spans="1:21" ht="12.75" customHeight="1" x14ac:dyDescent="0.15">
      <c r="A59" s="59">
        <f t="shared" ref="A59:A68" si="6">IF(A58&lt;COUNTIF($R$12:$R$48,"&gt;"&amp;0),A58+1,"")</f>
        <v>2</v>
      </c>
      <c r="B59" s="1" t="str">
        <f t="shared" si="4"/>
        <v>No.16</v>
      </c>
      <c r="C59" s="1" t="str">
        <f t="shared" si="5"/>
        <v>鈴鹿選手権ｼﾘｰｽﾞ特別規則 競技車両規則第60条～2)(ﾌﾛﾝﾄﾌｪｱﾘﾝｸﾞ)違反により、5秒加算とした。</v>
      </c>
      <c r="D59" s="7"/>
      <c r="E59" s="7"/>
      <c r="F59" s="7"/>
      <c r="G59" s="7"/>
      <c r="H59" s="7"/>
      <c r="I59" s="7"/>
      <c r="J59" s="7"/>
      <c r="K59" s="7"/>
      <c r="L59" s="55"/>
      <c r="M59" s="19"/>
      <c r="N59" s="7"/>
      <c r="O59" s="4"/>
      <c r="P59" s="4"/>
      <c r="Q59" s="4"/>
      <c r="R59" s="4"/>
      <c r="S59" s="4"/>
      <c r="T59" s="4"/>
      <c r="U59" s="5"/>
    </row>
    <row r="60" spans="1:21" ht="12.75" customHeight="1" x14ac:dyDescent="0.15">
      <c r="A60" s="59">
        <f t="shared" si="6"/>
        <v>3</v>
      </c>
      <c r="B60" s="1" t="str">
        <f t="shared" si="4"/>
        <v>No.77</v>
      </c>
      <c r="C60" s="1" t="str">
        <f t="shared" si="5"/>
        <v>JAF国内ｶｰﾄ競技規則 ｶｰﾄ競技会運営に関する規定 22条(無理な進入)違反により、着順から3位下の順位とする。</v>
      </c>
      <c r="D60" s="7"/>
      <c r="E60" s="7"/>
      <c r="F60" s="7"/>
      <c r="G60" s="7"/>
      <c r="H60" s="7"/>
      <c r="I60" s="7"/>
      <c r="J60" s="7"/>
      <c r="K60" s="7"/>
      <c r="L60" s="55"/>
      <c r="M60" s="19"/>
      <c r="N60" s="7"/>
      <c r="O60" s="4"/>
      <c r="P60" s="4"/>
      <c r="Q60" s="4"/>
      <c r="R60" s="4"/>
      <c r="S60" s="4"/>
      <c r="T60" s="4"/>
      <c r="U60" s="5"/>
    </row>
    <row r="61" spans="1:21" ht="12.75" customHeight="1" x14ac:dyDescent="0.15">
      <c r="A61" s="59" t="str">
        <f t="shared" si="6"/>
        <v/>
      </c>
      <c r="B61" s="1" t="str">
        <f t="shared" si="4"/>
        <v/>
      </c>
      <c r="C61" s="1" t="str">
        <f t="shared" si="5"/>
        <v/>
      </c>
      <c r="D61" s="7"/>
      <c r="E61" s="7"/>
      <c r="F61" s="7"/>
      <c r="G61" s="7"/>
      <c r="H61" s="7"/>
      <c r="I61" s="7"/>
      <c r="J61" s="7"/>
      <c r="K61" s="7"/>
      <c r="L61" s="55"/>
      <c r="M61" s="19"/>
      <c r="N61" s="7"/>
      <c r="O61" s="4"/>
      <c r="P61" s="4"/>
      <c r="Q61" s="4"/>
      <c r="R61" s="4"/>
      <c r="S61" s="4"/>
      <c r="T61" s="4"/>
      <c r="U61" s="5"/>
    </row>
    <row r="62" spans="1:21" ht="12.75" customHeight="1" x14ac:dyDescent="0.15">
      <c r="A62" s="59" t="str">
        <f t="shared" si="6"/>
        <v/>
      </c>
      <c r="B62" s="1" t="str">
        <f t="shared" si="4"/>
        <v/>
      </c>
      <c r="C62" s="1" t="str">
        <f t="shared" si="5"/>
        <v/>
      </c>
      <c r="D62" s="7"/>
      <c r="E62" s="7"/>
      <c r="F62" s="7"/>
      <c r="G62" s="7"/>
      <c r="H62" s="7"/>
      <c r="I62" s="7"/>
      <c r="J62" s="7"/>
      <c r="K62" s="7"/>
      <c r="L62" s="55"/>
      <c r="M62" s="19"/>
      <c r="N62" s="7"/>
      <c r="O62" s="4"/>
      <c r="P62" s="4"/>
      <c r="Q62" s="4"/>
      <c r="R62" s="4"/>
      <c r="S62" s="4"/>
      <c r="T62" s="4"/>
      <c r="U62" s="5"/>
    </row>
    <row r="63" spans="1:21" ht="12.75" customHeight="1" x14ac:dyDescent="0.15">
      <c r="A63" s="59" t="str">
        <f t="shared" si="6"/>
        <v/>
      </c>
      <c r="B63" s="1" t="str">
        <f t="shared" si="4"/>
        <v/>
      </c>
      <c r="C63" s="1" t="str">
        <f t="shared" si="5"/>
        <v/>
      </c>
      <c r="D63" s="7"/>
      <c r="E63" s="7"/>
      <c r="F63" s="7"/>
      <c r="G63" s="7"/>
      <c r="H63" s="7"/>
      <c r="I63" s="7"/>
      <c r="J63" s="7"/>
      <c r="K63" s="7"/>
      <c r="L63" s="55"/>
      <c r="M63" s="19"/>
      <c r="N63" s="7"/>
      <c r="O63" s="4"/>
      <c r="P63" s="4"/>
      <c r="Q63" s="4"/>
      <c r="R63" s="4"/>
      <c r="S63" s="4"/>
      <c r="T63" s="4"/>
      <c r="U63" s="5"/>
    </row>
    <row r="64" spans="1:21" ht="12.75" customHeight="1" x14ac:dyDescent="0.15">
      <c r="A64" s="59" t="str">
        <f t="shared" si="6"/>
        <v/>
      </c>
      <c r="B64" s="1" t="str">
        <f t="shared" si="4"/>
        <v/>
      </c>
      <c r="C64" s="1" t="str">
        <f t="shared" si="5"/>
        <v/>
      </c>
      <c r="D64" s="7"/>
      <c r="E64" s="7"/>
      <c r="F64" s="7"/>
      <c r="G64" s="7"/>
      <c r="H64" s="7"/>
      <c r="I64" s="7"/>
      <c r="J64" s="7"/>
      <c r="K64" s="7"/>
      <c r="L64" s="55"/>
      <c r="M64" s="19"/>
      <c r="N64" s="7"/>
      <c r="O64" s="4"/>
      <c r="P64" s="4"/>
      <c r="Q64" s="4"/>
      <c r="R64" s="4"/>
      <c r="S64" s="4"/>
      <c r="T64" s="4"/>
      <c r="U64" s="5"/>
    </row>
    <row r="65" spans="1:21" ht="12.75" customHeight="1" x14ac:dyDescent="0.15">
      <c r="A65" s="59" t="str">
        <f t="shared" si="6"/>
        <v/>
      </c>
      <c r="B65" s="1" t="str">
        <f t="shared" si="4"/>
        <v/>
      </c>
      <c r="C65" s="1" t="str">
        <f t="shared" si="5"/>
        <v/>
      </c>
      <c r="D65" s="7"/>
      <c r="E65" s="7"/>
      <c r="F65" s="7"/>
      <c r="G65" s="7"/>
      <c r="H65" s="7"/>
      <c r="I65" s="7"/>
      <c r="J65" s="7"/>
      <c r="K65" s="7"/>
      <c r="L65" s="55"/>
      <c r="M65" s="19"/>
      <c r="N65" s="7"/>
      <c r="O65" s="4"/>
      <c r="P65" s="4"/>
      <c r="Q65" s="4"/>
      <c r="R65" s="4"/>
      <c r="S65" s="4"/>
      <c r="T65" s="4"/>
      <c r="U65" s="5"/>
    </row>
    <row r="66" spans="1:21" ht="12.75" customHeight="1" x14ac:dyDescent="0.15">
      <c r="A66" s="59" t="str">
        <f t="shared" si="6"/>
        <v/>
      </c>
      <c r="B66" s="1" t="str">
        <f t="shared" si="4"/>
        <v/>
      </c>
      <c r="C66" s="1" t="str">
        <f t="shared" si="5"/>
        <v/>
      </c>
      <c r="D66" s="7"/>
      <c r="E66" s="7"/>
      <c r="F66" s="7"/>
      <c r="G66" s="7"/>
      <c r="H66" s="7"/>
      <c r="I66" s="7"/>
      <c r="J66" s="7"/>
      <c r="K66" s="7"/>
      <c r="L66" s="55"/>
      <c r="M66" s="19"/>
      <c r="N66" s="7"/>
      <c r="O66" s="4"/>
      <c r="P66" s="4"/>
      <c r="Q66" s="4"/>
      <c r="R66" s="4"/>
      <c r="S66" s="4"/>
      <c r="T66" s="4"/>
      <c r="U66" s="5"/>
    </row>
    <row r="67" spans="1:21" ht="12.75" customHeight="1" x14ac:dyDescent="0.15">
      <c r="A67" s="59" t="str">
        <f t="shared" si="6"/>
        <v/>
      </c>
      <c r="B67" s="1" t="str">
        <f t="shared" si="4"/>
        <v/>
      </c>
      <c r="C67" s="1" t="str">
        <f t="shared" si="5"/>
        <v/>
      </c>
      <c r="D67" s="7"/>
      <c r="E67" s="7"/>
      <c r="F67" s="7"/>
      <c r="G67" s="7"/>
      <c r="H67" s="7"/>
      <c r="I67" s="7"/>
      <c r="J67" s="7"/>
      <c r="K67" s="7"/>
      <c r="L67" s="55"/>
      <c r="M67" s="19"/>
      <c r="N67" s="7"/>
      <c r="O67" s="4"/>
      <c r="P67" s="4"/>
      <c r="Q67" s="4"/>
      <c r="R67" s="4"/>
      <c r="S67" s="4"/>
      <c r="T67" s="4"/>
      <c r="U67" s="5"/>
    </row>
    <row r="68" spans="1:21" ht="12.75" customHeight="1" x14ac:dyDescent="0.15">
      <c r="A68" s="59" t="str">
        <f t="shared" si="6"/>
        <v/>
      </c>
      <c r="B68" s="1" t="str">
        <f t="shared" si="4"/>
        <v/>
      </c>
      <c r="C68" s="1" t="str">
        <f t="shared" si="5"/>
        <v/>
      </c>
      <c r="D68" s="7"/>
      <c r="E68" s="7"/>
      <c r="F68" s="7"/>
      <c r="G68" s="7"/>
      <c r="H68" s="7"/>
      <c r="I68" s="7"/>
      <c r="J68" s="7"/>
      <c r="K68" s="7"/>
      <c r="L68" s="55"/>
      <c r="M68" s="19"/>
      <c r="N68" s="7"/>
      <c r="O68" s="4"/>
      <c r="P68" s="4"/>
      <c r="Q68" s="4"/>
      <c r="R68" s="4"/>
      <c r="S68" s="4"/>
      <c r="T68" s="4"/>
      <c r="U68" s="5"/>
    </row>
    <row r="69" spans="1:21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19"/>
      <c r="N69" s="7"/>
      <c r="O69" s="3"/>
      <c r="P69" s="4"/>
      <c r="Q69" s="4"/>
      <c r="R69" s="4"/>
      <c r="S69" s="4"/>
      <c r="T69" s="4"/>
      <c r="U69" s="5"/>
    </row>
    <row r="70" spans="1:21" ht="12.75" customHeight="1" x14ac:dyDescent="0.15">
      <c r="A70" s="7"/>
      <c r="B70" s="7"/>
      <c r="C70" s="7" t="str">
        <f>"審査委員長 ："&amp;" "&amp;[1]各種設定!$D$20</f>
        <v>審査委員長 ： Hideyuki KOMIYAMA</v>
      </c>
      <c r="D70" s="7"/>
      <c r="E70" s="7"/>
      <c r="F70" s="7"/>
      <c r="G70" s="7"/>
      <c r="H70" s="7"/>
      <c r="I70" s="7"/>
      <c r="J70" s="7"/>
      <c r="K70" s="7"/>
      <c r="L70" s="7"/>
      <c r="M70" s="19"/>
      <c r="N70" s="7"/>
      <c r="O70" s="3"/>
      <c r="P70" s="4"/>
      <c r="Q70" s="4"/>
      <c r="R70" s="4"/>
      <c r="S70" s="4"/>
      <c r="T70" s="4"/>
      <c r="U70" s="5"/>
    </row>
    <row r="71" spans="1:21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19"/>
      <c r="N71" s="7"/>
      <c r="O71" s="3"/>
      <c r="P71" s="4"/>
      <c r="Q71" s="4"/>
      <c r="R71" s="4"/>
      <c r="S71" s="4"/>
      <c r="T71" s="4"/>
      <c r="U71" s="5"/>
    </row>
    <row r="72" spans="1:21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19"/>
      <c r="N72" s="7"/>
      <c r="O72" s="3"/>
      <c r="P72" s="4"/>
      <c r="Q72" s="4"/>
      <c r="R72" s="4"/>
      <c r="S72" s="4"/>
      <c r="T72" s="4"/>
      <c r="U72" s="5"/>
    </row>
    <row r="73" spans="1:21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19"/>
      <c r="N73" s="7"/>
      <c r="O73" s="3"/>
      <c r="P73" s="4"/>
      <c r="Q73" s="4"/>
      <c r="R73" s="4"/>
      <c r="S73" s="4"/>
      <c r="T73" s="4"/>
      <c r="U73" s="5"/>
    </row>
    <row r="74" spans="1:21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19"/>
      <c r="N74" s="7"/>
      <c r="O74" s="3"/>
      <c r="P74" s="4"/>
      <c r="Q74" s="4"/>
      <c r="R74" s="4"/>
      <c r="S74" s="4"/>
      <c r="T74" s="4"/>
      <c r="U74" s="5"/>
    </row>
    <row r="75" spans="1:21" ht="12.75" customHeight="1" x14ac:dyDescent="0.1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1"/>
      <c r="N75" s="7"/>
      <c r="O75" s="3"/>
      <c r="P75" s="4"/>
      <c r="Q75" s="4"/>
      <c r="R75" s="4"/>
      <c r="S75" s="4"/>
      <c r="T75" s="4"/>
      <c r="U75" s="5"/>
    </row>
    <row r="76" spans="1:21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9"/>
      <c r="N76" s="7"/>
      <c r="O76" s="3"/>
      <c r="P76" s="4"/>
      <c r="Q76" s="4"/>
      <c r="R76" s="4"/>
      <c r="S76" s="4"/>
      <c r="T76" s="4"/>
      <c r="U76" s="5"/>
    </row>
    <row r="77" spans="1:21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9"/>
      <c r="N77" s="7"/>
      <c r="O77" s="3"/>
      <c r="P77" s="4"/>
      <c r="Q77" s="4"/>
      <c r="R77" s="4"/>
      <c r="S77" s="4"/>
      <c r="T77" s="4"/>
      <c r="U77" s="5"/>
    </row>
    <row r="78" spans="1:21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19"/>
      <c r="N78" s="7"/>
      <c r="O78" s="3"/>
      <c r="P78" s="4"/>
      <c r="Q78" s="4"/>
      <c r="R78" s="4"/>
      <c r="S78" s="4"/>
      <c r="T78" s="4"/>
      <c r="U78" s="5"/>
    </row>
    <row r="79" spans="1:21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19"/>
      <c r="N79" s="7"/>
      <c r="O79" s="3"/>
      <c r="P79" s="4"/>
      <c r="Q79" s="4"/>
      <c r="R79" s="4"/>
      <c r="S79" s="4"/>
      <c r="T79" s="4"/>
      <c r="U79" s="5"/>
    </row>
    <row r="80" spans="1:21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19"/>
      <c r="N80" s="7"/>
      <c r="O80" s="3"/>
      <c r="P80" s="4"/>
      <c r="Q80" s="4"/>
      <c r="R80" s="4"/>
      <c r="S80" s="4"/>
      <c r="T80" s="4"/>
      <c r="U80" s="5"/>
    </row>
    <row r="81" spans="1:21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19"/>
      <c r="N81" s="7"/>
      <c r="O81" s="3"/>
      <c r="P81" s="4"/>
      <c r="Q81" s="4"/>
      <c r="R81" s="4"/>
      <c r="S81" s="4"/>
      <c r="T81" s="4"/>
      <c r="U81" s="5"/>
    </row>
    <row r="82" spans="1:21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19"/>
      <c r="N82" s="7"/>
      <c r="O82" s="3"/>
      <c r="P82" s="4"/>
      <c r="Q82" s="4"/>
      <c r="R82" s="4"/>
      <c r="S82" s="4"/>
      <c r="T82" s="4"/>
      <c r="U82" s="5"/>
    </row>
    <row r="83" spans="1:21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19"/>
      <c r="N83" s="7"/>
      <c r="O83" s="3"/>
      <c r="P83" s="4"/>
      <c r="Q83" s="4"/>
      <c r="R83" s="4"/>
      <c r="S83" s="4"/>
      <c r="T83" s="4"/>
      <c r="U83" s="5"/>
    </row>
    <row r="84" spans="1:21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9"/>
      <c r="N84" s="7"/>
      <c r="O84" s="3"/>
      <c r="P84" s="4"/>
      <c r="Q84" s="4"/>
      <c r="R84" s="4"/>
      <c r="S84" s="4"/>
      <c r="T84" s="4"/>
      <c r="U84" s="5"/>
    </row>
    <row r="85" spans="1:21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19"/>
      <c r="N85" s="7"/>
      <c r="O85" s="3"/>
      <c r="P85" s="4"/>
      <c r="Q85" s="4"/>
      <c r="R85" s="4"/>
      <c r="S85" s="4"/>
      <c r="T85" s="4"/>
      <c r="U85" s="5"/>
    </row>
    <row r="86" spans="1:21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19"/>
      <c r="N86" s="7"/>
      <c r="O86" s="3"/>
      <c r="P86" s="4"/>
      <c r="Q86" s="4"/>
      <c r="R86" s="4"/>
      <c r="S86" s="4"/>
      <c r="T86" s="4"/>
      <c r="U86" s="5"/>
    </row>
    <row r="87" spans="1:21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19"/>
      <c r="N87" s="7"/>
      <c r="O87" s="3"/>
      <c r="P87" s="4"/>
      <c r="Q87" s="4"/>
      <c r="R87" s="4"/>
      <c r="S87" s="4"/>
      <c r="T87" s="4"/>
      <c r="U87" s="5"/>
    </row>
    <row r="88" spans="1:21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19"/>
      <c r="N88" s="7"/>
      <c r="O88" s="3"/>
      <c r="P88" s="4"/>
      <c r="Q88" s="4"/>
      <c r="R88" s="4"/>
      <c r="S88" s="4"/>
      <c r="T88" s="4"/>
      <c r="U88" s="5"/>
    </row>
    <row r="89" spans="1:21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19"/>
      <c r="N89" s="7"/>
      <c r="O89" s="3"/>
      <c r="P89" s="4"/>
      <c r="Q89" s="4"/>
      <c r="R89" s="4"/>
      <c r="S89" s="4"/>
      <c r="T89" s="4"/>
      <c r="U89" s="5"/>
    </row>
    <row r="90" spans="1:21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19"/>
      <c r="N90" s="7"/>
      <c r="O90" s="3"/>
      <c r="P90" s="4"/>
      <c r="Q90" s="4"/>
      <c r="R90" s="4"/>
      <c r="S90" s="4"/>
      <c r="T90" s="4"/>
      <c r="U90" s="5"/>
    </row>
    <row r="91" spans="1:21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9"/>
      <c r="N91" s="7"/>
      <c r="O91" s="3"/>
      <c r="P91" s="4"/>
      <c r="Q91" s="4"/>
      <c r="R91" s="4"/>
      <c r="S91" s="4"/>
      <c r="T91" s="4"/>
      <c r="U91" s="5"/>
    </row>
    <row r="92" spans="1:21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19"/>
      <c r="N92" s="7"/>
      <c r="O92" s="3"/>
      <c r="P92" s="4"/>
      <c r="Q92" s="4"/>
      <c r="R92" s="4"/>
      <c r="S92" s="4"/>
      <c r="T92" s="4"/>
      <c r="U92" s="5"/>
    </row>
    <row r="93" spans="1:21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19"/>
      <c r="N93" s="7"/>
      <c r="O93" s="3"/>
      <c r="P93" s="4"/>
      <c r="Q93" s="4"/>
      <c r="R93" s="4"/>
      <c r="S93" s="4"/>
      <c r="T93" s="4"/>
      <c r="U93" s="5"/>
    </row>
    <row r="94" spans="1:21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19"/>
      <c r="N94" s="7"/>
      <c r="O94" s="3"/>
      <c r="P94" s="4"/>
      <c r="Q94" s="4"/>
      <c r="R94" s="4"/>
      <c r="S94" s="4"/>
      <c r="T94" s="4"/>
      <c r="U94" s="5"/>
    </row>
    <row r="95" spans="1:21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19"/>
      <c r="N95" s="7"/>
      <c r="O95" s="3"/>
      <c r="P95" s="4"/>
      <c r="Q95" s="4"/>
      <c r="R95" s="4"/>
      <c r="S95" s="4"/>
      <c r="T95" s="4"/>
      <c r="U95" s="5"/>
    </row>
    <row r="96" spans="1:21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19"/>
      <c r="N96" s="7"/>
      <c r="O96" s="3"/>
      <c r="P96" s="4"/>
      <c r="Q96" s="4"/>
      <c r="R96" s="4"/>
      <c r="S96" s="4"/>
      <c r="T96" s="4"/>
      <c r="U96" s="5"/>
    </row>
    <row r="97" spans="1:21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19"/>
      <c r="N97" s="7"/>
      <c r="O97" s="3"/>
      <c r="P97" s="4"/>
      <c r="Q97" s="4"/>
      <c r="R97" s="4"/>
      <c r="S97" s="4"/>
      <c r="T97" s="4"/>
      <c r="U97" s="5"/>
    </row>
    <row r="98" spans="1:21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19"/>
      <c r="N98" s="7"/>
      <c r="O98" s="3"/>
      <c r="P98" s="4"/>
      <c r="Q98" s="4"/>
      <c r="R98" s="4"/>
      <c r="S98" s="4"/>
      <c r="T98" s="4"/>
      <c r="U98" s="5"/>
    </row>
    <row r="99" spans="1:21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19"/>
      <c r="N99" s="7"/>
      <c r="O99" s="3"/>
      <c r="P99" s="4"/>
      <c r="Q99" s="4"/>
      <c r="R99" s="4"/>
      <c r="S99" s="4"/>
      <c r="T99" s="4"/>
      <c r="U99" s="5"/>
    </row>
    <row r="100" spans="1:21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19"/>
      <c r="N100" s="7"/>
      <c r="O100" s="3"/>
      <c r="P100" s="4"/>
      <c r="Q100" s="4"/>
      <c r="R100" s="4"/>
      <c r="S100" s="4"/>
      <c r="T100" s="4"/>
      <c r="U100" s="5"/>
    </row>
    <row r="101" spans="1:21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19"/>
      <c r="N101" s="7"/>
      <c r="O101" s="3"/>
      <c r="P101" s="4"/>
      <c r="Q101" s="4"/>
      <c r="R101" s="4"/>
      <c r="S101" s="4"/>
      <c r="T101" s="4"/>
      <c r="U101" s="5"/>
    </row>
    <row r="102" spans="1:21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19"/>
      <c r="N102" s="7"/>
      <c r="O102" s="3"/>
      <c r="P102" s="4"/>
      <c r="Q102" s="4"/>
      <c r="R102" s="4"/>
      <c r="S102" s="4"/>
      <c r="T102" s="4"/>
      <c r="U102" s="5"/>
    </row>
    <row r="103" spans="1:21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19"/>
      <c r="N103" s="7"/>
      <c r="O103" s="3"/>
      <c r="P103" s="4"/>
      <c r="Q103" s="4"/>
      <c r="R103" s="4"/>
      <c r="S103" s="4"/>
      <c r="T103" s="4"/>
      <c r="U103" s="5"/>
    </row>
    <row r="104" spans="1:21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19"/>
      <c r="N104" s="7"/>
      <c r="O104" s="3"/>
      <c r="P104" s="4"/>
      <c r="Q104" s="4"/>
      <c r="R104" s="4"/>
      <c r="S104" s="4"/>
      <c r="T104" s="4"/>
      <c r="U104" s="5"/>
    </row>
    <row r="105" spans="1:21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19"/>
      <c r="N105" s="7"/>
      <c r="O105" s="3"/>
      <c r="P105" s="4"/>
      <c r="Q105" s="4"/>
      <c r="R105" s="4"/>
      <c r="S105" s="4"/>
      <c r="T105" s="4"/>
      <c r="U105" s="5"/>
    </row>
    <row r="106" spans="1:21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19"/>
      <c r="N106" s="7"/>
      <c r="O106" s="3"/>
      <c r="P106" s="4"/>
      <c r="Q106" s="4"/>
      <c r="R106" s="4"/>
      <c r="S106" s="4"/>
      <c r="T106" s="4"/>
      <c r="U106" s="5"/>
    </row>
    <row r="107" spans="1:21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19"/>
      <c r="N107" s="7"/>
      <c r="O107" s="3"/>
      <c r="P107" s="4"/>
      <c r="Q107" s="4"/>
      <c r="R107" s="4"/>
      <c r="S107" s="4"/>
      <c r="T107" s="4"/>
      <c r="U107" s="5"/>
    </row>
    <row r="108" spans="1:21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19"/>
      <c r="N108" s="7"/>
      <c r="O108" s="3"/>
      <c r="P108" s="4"/>
      <c r="Q108" s="4"/>
      <c r="R108" s="4"/>
      <c r="S108" s="4"/>
      <c r="T108" s="4"/>
      <c r="U108" s="5"/>
    </row>
    <row r="109" spans="1:21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19"/>
      <c r="N109" s="7"/>
      <c r="O109" s="3"/>
      <c r="P109" s="4"/>
      <c r="Q109" s="4"/>
      <c r="R109" s="4"/>
      <c r="S109" s="4"/>
      <c r="T109" s="4"/>
      <c r="U109" s="5"/>
    </row>
    <row r="110" spans="1:21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19"/>
      <c r="N110" s="7"/>
      <c r="O110" s="3"/>
      <c r="P110" s="4"/>
      <c r="Q110" s="4"/>
      <c r="R110" s="4"/>
      <c r="S110" s="4"/>
      <c r="T110" s="4"/>
      <c r="U110" s="5"/>
    </row>
    <row r="111" spans="1:21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19"/>
      <c r="N111" s="7"/>
      <c r="O111" s="3"/>
      <c r="P111" s="4"/>
      <c r="Q111" s="4"/>
      <c r="R111" s="4"/>
      <c r="S111" s="4"/>
      <c r="T111" s="4"/>
      <c r="U111" s="5"/>
    </row>
    <row r="112" spans="1:21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19"/>
      <c r="N112" s="7"/>
      <c r="O112" s="3"/>
      <c r="P112" s="4"/>
      <c r="Q112" s="4"/>
      <c r="R112" s="4"/>
      <c r="S112" s="4"/>
      <c r="T112" s="4"/>
      <c r="U112" s="5"/>
    </row>
    <row r="113" spans="1:21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19"/>
      <c r="N113" s="7"/>
      <c r="O113" s="3"/>
      <c r="P113" s="4"/>
      <c r="Q113" s="4"/>
      <c r="R113" s="4"/>
      <c r="S113" s="4"/>
      <c r="T113" s="4"/>
      <c r="U113" s="5"/>
    </row>
    <row r="114" spans="1:21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9"/>
      <c r="N114" s="7"/>
      <c r="O114" s="3"/>
      <c r="P114" s="4"/>
      <c r="Q114" s="4"/>
      <c r="R114" s="4"/>
      <c r="S114" s="4"/>
      <c r="T114" s="4"/>
      <c r="U114" s="5"/>
    </row>
    <row r="115" spans="1:21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19"/>
      <c r="N115" s="7"/>
      <c r="O115" s="3"/>
      <c r="P115" s="4"/>
      <c r="Q115" s="4"/>
      <c r="R115" s="4"/>
      <c r="S115" s="4"/>
      <c r="T115" s="4"/>
      <c r="U115" s="5"/>
    </row>
    <row r="116" spans="1:21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19"/>
      <c r="N116" s="7"/>
      <c r="O116" s="3"/>
      <c r="P116" s="4"/>
      <c r="Q116" s="4"/>
      <c r="R116" s="4"/>
      <c r="S116" s="4"/>
      <c r="T116" s="4"/>
      <c r="U116" s="5"/>
    </row>
    <row r="117" spans="1:21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19"/>
      <c r="N117" s="7"/>
      <c r="O117" s="3"/>
      <c r="P117" s="4"/>
      <c r="Q117" s="4"/>
      <c r="R117" s="4"/>
      <c r="S117" s="4"/>
      <c r="T117" s="4"/>
      <c r="U117" s="5"/>
    </row>
    <row r="118" spans="1:21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19"/>
      <c r="N118" s="7"/>
      <c r="O118" s="3"/>
      <c r="P118" s="4"/>
      <c r="Q118" s="4"/>
      <c r="R118" s="4"/>
      <c r="S118" s="4"/>
      <c r="T118" s="4"/>
      <c r="U118" s="5"/>
    </row>
    <row r="119" spans="1:21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19"/>
      <c r="N119" s="7"/>
      <c r="O119" s="3"/>
      <c r="P119" s="4"/>
      <c r="Q119" s="4"/>
      <c r="R119" s="4"/>
      <c r="S119" s="4"/>
      <c r="T119" s="4"/>
      <c r="U119" s="5"/>
    </row>
    <row r="120" spans="1:21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19"/>
      <c r="N120" s="7"/>
      <c r="O120" s="3"/>
      <c r="P120" s="4"/>
      <c r="Q120" s="4"/>
      <c r="R120" s="4"/>
      <c r="S120" s="4"/>
      <c r="T120" s="4"/>
      <c r="U120" s="5"/>
    </row>
    <row r="121" spans="1:21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19"/>
      <c r="N121" s="7"/>
      <c r="O121" s="3"/>
      <c r="P121" s="4"/>
      <c r="Q121" s="4"/>
      <c r="R121" s="4"/>
      <c r="S121" s="4"/>
      <c r="T121" s="4"/>
      <c r="U121" s="5"/>
    </row>
    <row r="122" spans="1:21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19"/>
      <c r="N122" s="7"/>
      <c r="O122" s="3"/>
      <c r="P122" s="4"/>
      <c r="Q122" s="4"/>
      <c r="R122" s="4"/>
      <c r="S122" s="4"/>
      <c r="T122" s="4"/>
      <c r="U122" s="5"/>
    </row>
    <row r="123" spans="1:21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19"/>
      <c r="N123" s="7"/>
      <c r="O123" s="3"/>
      <c r="P123" s="4"/>
      <c r="Q123" s="4"/>
      <c r="R123" s="4"/>
      <c r="S123" s="4"/>
      <c r="T123" s="4"/>
      <c r="U123" s="5"/>
    </row>
    <row r="124" spans="1:21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19"/>
      <c r="N124" s="7"/>
      <c r="O124" s="3"/>
      <c r="P124" s="4"/>
      <c r="Q124" s="4"/>
      <c r="R124" s="4"/>
      <c r="S124" s="4"/>
      <c r="T124" s="4"/>
      <c r="U124" s="5"/>
    </row>
    <row r="125" spans="1:21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19"/>
      <c r="N125" s="7"/>
      <c r="O125" s="3"/>
      <c r="P125" s="4"/>
      <c r="Q125" s="4"/>
      <c r="R125" s="4"/>
      <c r="S125" s="4"/>
      <c r="T125" s="4"/>
      <c r="U125" s="5"/>
    </row>
    <row r="126" spans="1:21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19"/>
      <c r="N126" s="7"/>
      <c r="O126" s="3"/>
      <c r="P126" s="4"/>
      <c r="Q126" s="4"/>
      <c r="R126" s="4"/>
      <c r="S126" s="4"/>
      <c r="T126" s="4"/>
      <c r="U126" s="5"/>
    </row>
    <row r="127" spans="1:21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19"/>
      <c r="N127" s="7"/>
      <c r="O127" s="3"/>
      <c r="P127" s="4"/>
      <c r="Q127" s="4"/>
      <c r="R127" s="4"/>
      <c r="S127" s="4"/>
      <c r="T127" s="4"/>
      <c r="U127" s="5"/>
    </row>
    <row r="128" spans="1:21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19"/>
      <c r="N128" s="7"/>
      <c r="O128" s="3"/>
      <c r="P128" s="4"/>
      <c r="Q128" s="4"/>
      <c r="R128" s="4"/>
      <c r="S128" s="4"/>
      <c r="T128" s="4"/>
      <c r="U128" s="5"/>
    </row>
    <row r="129" spans="1:21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19"/>
      <c r="N129" s="7"/>
      <c r="O129" s="3"/>
      <c r="P129" s="4"/>
      <c r="Q129" s="4"/>
      <c r="R129" s="4"/>
      <c r="S129" s="4"/>
      <c r="T129" s="4"/>
      <c r="U129" s="5"/>
    </row>
    <row r="130" spans="1:21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19"/>
      <c r="N130" s="7"/>
      <c r="O130" s="3"/>
      <c r="P130" s="4"/>
      <c r="Q130" s="4"/>
      <c r="R130" s="4"/>
      <c r="S130" s="4"/>
      <c r="T130" s="4"/>
      <c r="U130" s="5"/>
    </row>
    <row r="131" spans="1:21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19"/>
      <c r="N131" s="7"/>
      <c r="O131" s="3"/>
      <c r="P131" s="4"/>
      <c r="Q131" s="4"/>
      <c r="R131" s="4"/>
      <c r="S131" s="4"/>
      <c r="T131" s="4"/>
      <c r="U131" s="5"/>
    </row>
    <row r="132" spans="1:21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19"/>
      <c r="N132" s="7"/>
      <c r="O132" s="3"/>
      <c r="P132" s="4"/>
      <c r="Q132" s="4"/>
      <c r="R132" s="4"/>
      <c r="S132" s="4"/>
      <c r="T132" s="4"/>
      <c r="U132" s="5"/>
    </row>
    <row r="133" spans="1:21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19"/>
      <c r="N133" s="7"/>
      <c r="O133" s="3"/>
      <c r="P133" s="4"/>
      <c r="Q133" s="4"/>
      <c r="R133" s="4"/>
      <c r="S133" s="4"/>
      <c r="T133" s="4"/>
      <c r="U133" s="5"/>
    </row>
    <row r="134" spans="1:21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19"/>
      <c r="N134" s="7"/>
      <c r="O134" s="3"/>
      <c r="P134" s="4"/>
      <c r="Q134" s="4"/>
      <c r="R134" s="4"/>
      <c r="S134" s="4"/>
      <c r="T134" s="4"/>
      <c r="U134" s="5"/>
    </row>
    <row r="135" spans="1:21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19"/>
      <c r="N135" s="7"/>
      <c r="O135" s="3"/>
      <c r="P135" s="4"/>
      <c r="Q135" s="4"/>
      <c r="R135" s="4"/>
      <c r="S135" s="4"/>
      <c r="T135" s="4"/>
      <c r="U135" s="5"/>
    </row>
    <row r="136" spans="1:21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19"/>
      <c r="N136" s="7"/>
      <c r="O136" s="3"/>
      <c r="P136" s="4"/>
      <c r="Q136" s="4"/>
      <c r="R136" s="4"/>
      <c r="S136" s="4"/>
      <c r="T136" s="4"/>
      <c r="U136" s="5"/>
    </row>
    <row r="137" spans="1:21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19"/>
      <c r="N137" s="7"/>
      <c r="O137" s="3"/>
      <c r="P137" s="4"/>
      <c r="Q137" s="4"/>
      <c r="R137" s="4"/>
      <c r="S137" s="4"/>
      <c r="T137" s="4"/>
      <c r="U137" s="5"/>
    </row>
    <row r="138" spans="1:21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19"/>
      <c r="N138" s="7"/>
      <c r="O138" s="3"/>
      <c r="P138" s="4"/>
      <c r="Q138" s="4"/>
      <c r="R138" s="4"/>
      <c r="S138" s="4"/>
      <c r="T138" s="4"/>
      <c r="U138" s="5"/>
    </row>
    <row r="139" spans="1:21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19"/>
      <c r="N139" s="7"/>
      <c r="O139" s="3"/>
      <c r="P139" s="4"/>
      <c r="Q139" s="4"/>
      <c r="R139" s="4"/>
      <c r="S139" s="4"/>
      <c r="T139" s="4"/>
      <c r="U139" s="5"/>
    </row>
    <row r="140" spans="1:21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19"/>
      <c r="N140" s="7"/>
      <c r="O140" s="3"/>
      <c r="P140" s="4"/>
      <c r="Q140" s="4"/>
      <c r="R140" s="4"/>
      <c r="S140" s="4"/>
      <c r="T140" s="4"/>
      <c r="U140" s="5"/>
    </row>
    <row r="141" spans="1:21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19"/>
      <c r="N141" s="7"/>
      <c r="O141" s="3"/>
      <c r="P141" s="4"/>
      <c r="Q141" s="4"/>
      <c r="R141" s="4"/>
      <c r="S141" s="4"/>
      <c r="T141" s="4"/>
      <c r="U141" s="5"/>
    </row>
    <row r="142" spans="1:21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19"/>
      <c r="N142" s="7"/>
      <c r="O142" s="3"/>
      <c r="P142" s="4"/>
      <c r="Q142" s="4"/>
      <c r="R142" s="4"/>
      <c r="S142" s="4"/>
      <c r="T142" s="4"/>
      <c r="U142" s="5"/>
    </row>
    <row r="143" spans="1:21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19"/>
      <c r="N143" s="7"/>
      <c r="O143" s="3"/>
      <c r="P143" s="4"/>
      <c r="Q143" s="4"/>
      <c r="R143" s="4"/>
      <c r="S143" s="4"/>
      <c r="T143" s="4"/>
      <c r="U143" s="5"/>
    </row>
    <row r="144" spans="1:21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19"/>
      <c r="N144" s="7"/>
      <c r="O144" s="3"/>
      <c r="P144" s="4"/>
      <c r="Q144" s="4"/>
      <c r="R144" s="4"/>
      <c r="S144" s="4"/>
      <c r="T144" s="4"/>
      <c r="U144" s="5"/>
    </row>
    <row r="145" spans="1:21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19"/>
      <c r="N145" s="7"/>
      <c r="O145" s="3"/>
      <c r="P145" s="4"/>
      <c r="Q145" s="4"/>
      <c r="R145" s="4"/>
      <c r="S145" s="4"/>
      <c r="T145" s="4"/>
      <c r="U145" s="5"/>
    </row>
    <row r="146" spans="1:21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19"/>
      <c r="N146" s="7"/>
      <c r="O146" s="3"/>
      <c r="P146" s="4"/>
      <c r="Q146" s="4"/>
      <c r="R146" s="4"/>
      <c r="S146" s="4"/>
      <c r="T146" s="4"/>
      <c r="U146" s="5"/>
    </row>
    <row r="147" spans="1:21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19"/>
      <c r="N147" s="7"/>
      <c r="O147" s="3"/>
      <c r="P147" s="4"/>
      <c r="Q147" s="4"/>
      <c r="R147" s="4"/>
      <c r="S147" s="4"/>
      <c r="T147" s="4"/>
      <c r="U147" s="5"/>
    </row>
    <row r="148" spans="1:21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19"/>
      <c r="N148" s="7"/>
      <c r="O148" s="3"/>
      <c r="P148" s="4"/>
      <c r="Q148" s="4"/>
      <c r="R148" s="4"/>
      <c r="S148" s="4"/>
      <c r="T148" s="4"/>
      <c r="U148" s="5"/>
    </row>
    <row r="149" spans="1:21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19"/>
      <c r="N149" s="7"/>
      <c r="O149" s="3"/>
      <c r="P149" s="4"/>
      <c r="Q149" s="4"/>
      <c r="R149" s="4"/>
      <c r="S149" s="4"/>
      <c r="T149" s="4"/>
      <c r="U149" s="5"/>
    </row>
    <row r="150" spans="1:21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19"/>
      <c r="N150" s="7"/>
      <c r="O150" s="3"/>
      <c r="P150" s="4"/>
      <c r="Q150" s="4"/>
      <c r="R150" s="4"/>
      <c r="S150" s="4"/>
      <c r="T150" s="4"/>
      <c r="U150" s="5"/>
    </row>
    <row r="151" spans="1:21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19"/>
      <c r="N151" s="7"/>
      <c r="O151" s="3"/>
      <c r="P151" s="4"/>
      <c r="Q151" s="4"/>
      <c r="R151" s="4"/>
      <c r="S151" s="4"/>
      <c r="T151" s="4"/>
      <c r="U151" s="5"/>
    </row>
    <row r="152" spans="1:21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19"/>
      <c r="N152" s="7"/>
      <c r="O152" s="3"/>
      <c r="P152" s="4"/>
      <c r="Q152" s="4"/>
      <c r="R152" s="4"/>
      <c r="S152" s="4"/>
      <c r="T152" s="4"/>
      <c r="U152" s="5"/>
    </row>
    <row r="153" spans="1:21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19"/>
      <c r="N153" s="7"/>
      <c r="O153" s="3"/>
      <c r="P153" s="4"/>
      <c r="Q153" s="4"/>
      <c r="R153" s="4"/>
      <c r="S153" s="4"/>
      <c r="T153" s="4"/>
      <c r="U153" s="5"/>
    </row>
    <row r="154" spans="1:21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19"/>
      <c r="N154" s="7"/>
      <c r="O154" s="3"/>
      <c r="P154" s="4"/>
      <c r="Q154" s="4"/>
      <c r="R154" s="4"/>
      <c r="S154" s="4"/>
      <c r="T154" s="4"/>
      <c r="U154" s="5"/>
    </row>
    <row r="155" spans="1:21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19"/>
      <c r="N155" s="7"/>
      <c r="O155" s="3"/>
      <c r="P155" s="4"/>
      <c r="Q155" s="4"/>
      <c r="R155" s="4"/>
      <c r="S155" s="4"/>
      <c r="T155" s="4"/>
      <c r="U155" s="5"/>
    </row>
    <row r="156" spans="1:21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19"/>
      <c r="N156" s="7"/>
      <c r="O156" s="3"/>
      <c r="P156" s="4"/>
      <c r="Q156" s="4"/>
      <c r="R156" s="4"/>
      <c r="S156" s="4"/>
      <c r="T156" s="4"/>
      <c r="U156" s="5"/>
    </row>
    <row r="157" spans="1:21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19"/>
      <c r="N157" s="7"/>
      <c r="O157" s="3"/>
      <c r="P157" s="4"/>
      <c r="Q157" s="4"/>
      <c r="R157" s="4"/>
      <c r="S157" s="4"/>
      <c r="T157" s="4"/>
      <c r="U157" s="5"/>
    </row>
    <row r="158" spans="1:21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19"/>
      <c r="N158" s="7"/>
      <c r="O158" s="3"/>
      <c r="P158" s="4"/>
      <c r="Q158" s="4"/>
      <c r="R158" s="4"/>
      <c r="S158" s="4"/>
      <c r="T158" s="4"/>
      <c r="U158" s="5"/>
    </row>
    <row r="159" spans="1:21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19"/>
      <c r="N159" s="7"/>
      <c r="O159" s="3"/>
      <c r="P159" s="4"/>
      <c r="Q159" s="4"/>
      <c r="R159" s="4"/>
      <c r="S159" s="4"/>
      <c r="T159" s="4"/>
      <c r="U159" s="5"/>
    </row>
    <row r="160" spans="1:21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19"/>
      <c r="N160" s="7"/>
      <c r="O160" s="3"/>
      <c r="P160" s="4"/>
      <c r="Q160" s="4"/>
      <c r="R160" s="4"/>
      <c r="S160" s="4"/>
      <c r="T160" s="4"/>
      <c r="U160" s="5"/>
    </row>
    <row r="161" spans="1:21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19"/>
      <c r="N161" s="7"/>
      <c r="O161" s="3"/>
      <c r="P161" s="4"/>
      <c r="Q161" s="4"/>
      <c r="R161" s="4"/>
      <c r="S161" s="4"/>
      <c r="T161" s="4"/>
      <c r="U161" s="5"/>
    </row>
    <row r="162" spans="1:21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19"/>
      <c r="N162" s="7"/>
      <c r="O162" s="3"/>
      <c r="P162" s="4"/>
      <c r="Q162" s="4"/>
      <c r="R162" s="4"/>
      <c r="S162" s="4"/>
      <c r="T162" s="4"/>
      <c r="U162" s="5"/>
    </row>
    <row r="163" spans="1:21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19"/>
      <c r="N163" s="7"/>
      <c r="O163" s="3"/>
      <c r="P163" s="4"/>
      <c r="Q163" s="4"/>
      <c r="R163" s="4"/>
      <c r="S163" s="4"/>
      <c r="T163" s="4"/>
      <c r="U163" s="5"/>
    </row>
    <row r="164" spans="1:21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19"/>
      <c r="N164" s="7"/>
      <c r="O164" s="3"/>
      <c r="P164" s="4"/>
      <c r="Q164" s="4"/>
      <c r="R164" s="4"/>
      <c r="S164" s="4"/>
      <c r="T164" s="4"/>
      <c r="U164" s="5"/>
    </row>
    <row r="165" spans="1:21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19"/>
      <c r="N165" s="7"/>
      <c r="O165" s="3"/>
      <c r="P165" s="4"/>
      <c r="Q165" s="4"/>
      <c r="R165" s="4"/>
      <c r="S165" s="4"/>
      <c r="T165" s="4"/>
      <c r="U165" s="5"/>
    </row>
    <row r="166" spans="1:21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19"/>
      <c r="N166" s="7"/>
      <c r="O166" s="3"/>
      <c r="P166" s="4"/>
      <c r="Q166" s="4"/>
      <c r="R166" s="4"/>
      <c r="S166" s="4"/>
      <c r="T166" s="4"/>
      <c r="U166" s="5"/>
    </row>
    <row r="167" spans="1:21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19"/>
      <c r="N167" s="7"/>
      <c r="O167" s="3"/>
      <c r="P167" s="4"/>
      <c r="Q167" s="4"/>
      <c r="R167" s="4"/>
      <c r="S167" s="4"/>
      <c r="T167" s="4"/>
      <c r="U167" s="5"/>
    </row>
    <row r="168" spans="1:21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19"/>
      <c r="N168" s="7"/>
      <c r="O168" s="3"/>
      <c r="P168" s="4"/>
      <c r="Q168" s="4"/>
      <c r="R168" s="4"/>
      <c r="S168" s="4"/>
      <c r="T168" s="4"/>
      <c r="U168" s="5"/>
    </row>
    <row r="169" spans="1:21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19"/>
      <c r="N169" s="7"/>
      <c r="O169" s="3"/>
      <c r="P169" s="4"/>
      <c r="Q169" s="4"/>
      <c r="R169" s="4"/>
      <c r="S169" s="4"/>
      <c r="T169" s="4"/>
      <c r="U169" s="5"/>
    </row>
    <row r="170" spans="1:21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19"/>
      <c r="N170" s="7"/>
      <c r="O170" s="3"/>
      <c r="P170" s="4"/>
      <c r="Q170" s="4"/>
      <c r="R170" s="4"/>
      <c r="S170" s="4"/>
      <c r="T170" s="4"/>
      <c r="U170" s="5"/>
    </row>
    <row r="171" spans="1:21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19"/>
      <c r="N171" s="7"/>
      <c r="O171" s="3"/>
      <c r="P171" s="4"/>
      <c r="Q171" s="4"/>
      <c r="R171" s="4"/>
      <c r="S171" s="4"/>
      <c r="T171" s="4"/>
      <c r="U171" s="5"/>
    </row>
    <row r="172" spans="1:21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19"/>
      <c r="N172" s="7"/>
      <c r="O172" s="3"/>
      <c r="P172" s="4"/>
      <c r="Q172" s="4"/>
      <c r="R172" s="4"/>
      <c r="S172" s="4"/>
      <c r="T172" s="4"/>
      <c r="U172" s="5"/>
    </row>
    <row r="173" spans="1:21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19"/>
      <c r="N173" s="7"/>
      <c r="O173" s="3"/>
      <c r="P173" s="4"/>
      <c r="Q173" s="4"/>
      <c r="R173" s="4"/>
      <c r="S173" s="4"/>
      <c r="T173" s="4"/>
      <c r="U173" s="5"/>
    </row>
    <row r="174" spans="1:21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19"/>
      <c r="N174" s="7"/>
      <c r="O174" s="3"/>
      <c r="P174" s="4"/>
      <c r="Q174" s="4"/>
      <c r="R174" s="4"/>
      <c r="S174" s="4"/>
      <c r="T174" s="4"/>
      <c r="U174" s="5"/>
    </row>
    <row r="175" spans="1:21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19"/>
      <c r="N175" s="7"/>
      <c r="O175" s="3"/>
      <c r="P175" s="4"/>
      <c r="Q175" s="4"/>
      <c r="R175" s="4"/>
      <c r="S175" s="4"/>
      <c r="T175" s="4"/>
      <c r="U175" s="5"/>
    </row>
    <row r="176" spans="1:21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19"/>
      <c r="N176" s="7"/>
      <c r="O176" s="3"/>
      <c r="P176" s="4"/>
      <c r="Q176" s="4"/>
      <c r="R176" s="4"/>
      <c r="S176" s="4"/>
      <c r="T176" s="4"/>
      <c r="U176" s="5"/>
    </row>
    <row r="177" spans="1:21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19"/>
      <c r="N177" s="7"/>
      <c r="O177" s="3"/>
      <c r="P177" s="4"/>
      <c r="Q177" s="4"/>
      <c r="R177" s="4"/>
      <c r="S177" s="4"/>
      <c r="T177" s="4"/>
      <c r="U177" s="5"/>
    </row>
    <row r="178" spans="1:21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19"/>
      <c r="N178" s="7"/>
      <c r="O178" s="3"/>
      <c r="P178" s="4"/>
      <c r="Q178" s="4"/>
      <c r="R178" s="4"/>
      <c r="S178" s="4"/>
      <c r="T178" s="4"/>
      <c r="U178" s="5"/>
    </row>
    <row r="179" spans="1:21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19"/>
      <c r="N179" s="7"/>
      <c r="O179" s="3"/>
      <c r="P179" s="4"/>
      <c r="Q179" s="4"/>
      <c r="R179" s="4"/>
      <c r="S179" s="4"/>
      <c r="T179" s="4"/>
      <c r="U179" s="5"/>
    </row>
    <row r="180" spans="1:21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19"/>
      <c r="N180" s="7"/>
      <c r="O180" s="3"/>
      <c r="P180" s="4"/>
      <c r="Q180" s="4"/>
      <c r="R180" s="4"/>
      <c r="S180" s="4"/>
      <c r="T180" s="4"/>
      <c r="U180" s="5"/>
    </row>
    <row r="181" spans="1:21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19"/>
      <c r="N181" s="7"/>
      <c r="O181" s="3"/>
      <c r="P181" s="4"/>
      <c r="Q181" s="4"/>
      <c r="R181" s="4"/>
      <c r="S181" s="4"/>
      <c r="T181" s="4"/>
      <c r="U181" s="5"/>
    </row>
    <row r="182" spans="1:21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19"/>
      <c r="N182" s="7"/>
      <c r="O182" s="3"/>
      <c r="P182" s="4"/>
      <c r="Q182" s="4"/>
      <c r="R182" s="4"/>
      <c r="S182" s="4"/>
      <c r="T182" s="4"/>
      <c r="U182" s="5"/>
    </row>
    <row r="183" spans="1:21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19"/>
      <c r="N183" s="7"/>
      <c r="O183" s="3"/>
      <c r="P183" s="4"/>
      <c r="Q183" s="4"/>
      <c r="R183" s="4"/>
      <c r="S183" s="4"/>
      <c r="T183" s="4"/>
      <c r="U183" s="5"/>
    </row>
    <row r="184" spans="1:21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19"/>
      <c r="N184" s="7"/>
      <c r="O184" s="3"/>
      <c r="P184" s="4"/>
      <c r="Q184" s="4"/>
      <c r="R184" s="4"/>
      <c r="S184" s="4"/>
      <c r="T184" s="4"/>
      <c r="U184" s="5"/>
    </row>
    <row r="185" spans="1:21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19"/>
      <c r="N185" s="7"/>
      <c r="O185" s="3"/>
      <c r="P185" s="4"/>
      <c r="Q185" s="4"/>
      <c r="R185" s="4"/>
      <c r="S185" s="4"/>
      <c r="T185" s="4"/>
      <c r="U185" s="5"/>
    </row>
    <row r="186" spans="1:21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19"/>
      <c r="N186" s="7"/>
      <c r="O186" s="3"/>
      <c r="P186" s="4"/>
      <c r="Q186" s="4"/>
      <c r="R186" s="4"/>
      <c r="S186" s="4"/>
      <c r="T186" s="4"/>
      <c r="U186" s="5"/>
    </row>
    <row r="187" spans="1:21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19"/>
      <c r="N187" s="7"/>
      <c r="O187" s="3"/>
      <c r="P187" s="4"/>
      <c r="Q187" s="4"/>
      <c r="R187" s="4"/>
      <c r="S187" s="4"/>
      <c r="T187" s="4"/>
      <c r="U187" s="5"/>
    </row>
    <row r="188" spans="1:21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19"/>
      <c r="N188" s="7"/>
      <c r="O188" s="3"/>
      <c r="P188" s="4"/>
      <c r="Q188" s="4"/>
      <c r="R188" s="4"/>
      <c r="S188" s="4"/>
      <c r="T188" s="4"/>
      <c r="U188" s="5"/>
    </row>
    <row r="189" spans="1:21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19"/>
      <c r="N189" s="7"/>
      <c r="O189" s="3"/>
      <c r="P189" s="4"/>
      <c r="Q189" s="4"/>
      <c r="R189" s="4"/>
      <c r="S189" s="4"/>
      <c r="T189" s="4"/>
      <c r="U189" s="5"/>
    </row>
    <row r="190" spans="1:21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19"/>
      <c r="N190" s="7"/>
      <c r="O190" s="3"/>
      <c r="P190" s="4"/>
      <c r="Q190" s="4"/>
      <c r="R190" s="4"/>
      <c r="S190" s="4"/>
      <c r="T190" s="4"/>
      <c r="U190" s="5"/>
    </row>
    <row r="191" spans="1:21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19"/>
      <c r="N191" s="7"/>
      <c r="O191" s="3"/>
      <c r="P191" s="4"/>
      <c r="Q191" s="4"/>
      <c r="R191" s="4"/>
      <c r="S191" s="4"/>
      <c r="T191" s="4"/>
      <c r="U191" s="5"/>
    </row>
    <row r="192" spans="1:21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19"/>
      <c r="N192" s="7"/>
      <c r="O192" s="3"/>
      <c r="P192" s="4"/>
      <c r="Q192" s="4"/>
      <c r="R192" s="4"/>
      <c r="S192" s="4"/>
      <c r="T192" s="4"/>
      <c r="U192" s="5"/>
    </row>
    <row r="193" spans="1:21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19"/>
      <c r="N193" s="7"/>
      <c r="O193" s="3"/>
      <c r="P193" s="4"/>
      <c r="Q193" s="4"/>
      <c r="R193" s="4"/>
      <c r="S193" s="4"/>
      <c r="T193" s="4"/>
      <c r="U193" s="5"/>
    </row>
    <row r="194" spans="1:21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19"/>
      <c r="N194" s="7"/>
      <c r="O194" s="3"/>
      <c r="P194" s="4"/>
      <c r="Q194" s="4"/>
      <c r="R194" s="4"/>
      <c r="S194" s="4"/>
      <c r="T194" s="4"/>
      <c r="U194" s="5"/>
    </row>
    <row r="195" spans="1:21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19"/>
      <c r="N195" s="7"/>
      <c r="O195" s="3"/>
      <c r="P195" s="4"/>
      <c r="Q195" s="4"/>
      <c r="R195" s="4"/>
      <c r="S195" s="4"/>
      <c r="T195" s="4"/>
      <c r="U195" s="5"/>
    </row>
    <row r="196" spans="1:21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19"/>
      <c r="N196" s="7"/>
      <c r="O196" s="3"/>
      <c r="P196" s="4"/>
      <c r="Q196" s="4"/>
      <c r="R196" s="4"/>
      <c r="S196" s="4"/>
      <c r="T196" s="4"/>
      <c r="U196" s="5"/>
    </row>
    <row r="197" spans="1:21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19"/>
      <c r="N197" s="7"/>
      <c r="O197" s="3"/>
      <c r="P197" s="4"/>
      <c r="Q197" s="4"/>
      <c r="R197" s="4"/>
      <c r="S197" s="4"/>
      <c r="T197" s="4"/>
      <c r="U197" s="5"/>
    </row>
    <row r="198" spans="1:21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19"/>
      <c r="N198" s="7"/>
      <c r="O198" s="3"/>
      <c r="P198" s="4"/>
      <c r="Q198" s="4"/>
      <c r="R198" s="4"/>
      <c r="S198" s="4"/>
      <c r="T198" s="4"/>
      <c r="U198" s="5"/>
    </row>
    <row r="199" spans="1:21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19"/>
      <c r="N199" s="7"/>
      <c r="O199" s="3"/>
      <c r="P199" s="4"/>
      <c r="Q199" s="4"/>
      <c r="R199" s="4"/>
      <c r="S199" s="4"/>
      <c r="T199" s="4"/>
      <c r="U199" s="5"/>
    </row>
    <row r="200" spans="1:21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19"/>
      <c r="N200" s="7"/>
      <c r="O200" s="3"/>
      <c r="P200" s="4"/>
      <c r="Q200" s="4"/>
      <c r="R200" s="4"/>
      <c r="S200" s="4"/>
      <c r="T200" s="4"/>
      <c r="U200" s="5"/>
    </row>
    <row r="201" spans="1:21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19"/>
      <c r="N201" s="7"/>
      <c r="O201" s="3"/>
      <c r="P201" s="4"/>
      <c r="Q201" s="4"/>
      <c r="R201" s="4"/>
      <c r="S201" s="4"/>
      <c r="T201" s="4"/>
      <c r="U201" s="5"/>
    </row>
    <row r="202" spans="1:21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19"/>
      <c r="N202" s="7"/>
      <c r="O202" s="3"/>
      <c r="P202" s="4"/>
      <c r="Q202" s="4"/>
      <c r="R202" s="4"/>
      <c r="S202" s="4"/>
      <c r="T202" s="4"/>
      <c r="U202" s="5"/>
    </row>
    <row r="203" spans="1:21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19"/>
      <c r="N203" s="7"/>
      <c r="O203" s="3"/>
      <c r="P203" s="4"/>
      <c r="Q203" s="4"/>
      <c r="R203" s="4"/>
      <c r="S203" s="4"/>
      <c r="T203" s="4"/>
      <c r="U203" s="5"/>
    </row>
    <row r="204" spans="1:21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19"/>
      <c r="N204" s="7"/>
      <c r="O204" s="3"/>
      <c r="P204" s="4"/>
      <c r="Q204" s="4"/>
      <c r="R204" s="4"/>
      <c r="S204" s="4"/>
      <c r="T204" s="4"/>
      <c r="U204" s="5"/>
    </row>
    <row r="205" spans="1:21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19"/>
      <c r="N205" s="7"/>
      <c r="O205" s="3"/>
      <c r="P205" s="4"/>
      <c r="Q205" s="4"/>
      <c r="R205" s="4"/>
      <c r="S205" s="4"/>
      <c r="T205" s="4"/>
      <c r="U205" s="5"/>
    </row>
    <row r="206" spans="1:21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19"/>
      <c r="N206" s="7"/>
      <c r="O206" s="3"/>
      <c r="P206" s="4"/>
      <c r="Q206" s="4"/>
      <c r="R206" s="4"/>
      <c r="S206" s="4"/>
      <c r="T206" s="4"/>
      <c r="U206" s="5"/>
    </row>
    <row r="207" spans="1:21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19"/>
      <c r="N207" s="7"/>
      <c r="O207" s="3"/>
      <c r="P207" s="4"/>
      <c r="Q207" s="4"/>
      <c r="R207" s="4"/>
      <c r="S207" s="4"/>
      <c r="T207" s="4"/>
      <c r="U207" s="5"/>
    </row>
    <row r="208" spans="1:21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19"/>
      <c r="N208" s="7"/>
      <c r="O208" s="3"/>
      <c r="P208" s="4"/>
      <c r="Q208" s="4"/>
      <c r="R208" s="4"/>
      <c r="S208" s="4"/>
      <c r="T208" s="4"/>
      <c r="U208" s="5"/>
    </row>
    <row r="209" spans="1:21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19"/>
      <c r="N209" s="7"/>
      <c r="O209" s="3"/>
      <c r="P209" s="4"/>
      <c r="Q209" s="4"/>
      <c r="R209" s="4"/>
      <c r="S209" s="4"/>
      <c r="T209" s="4"/>
      <c r="U209" s="5"/>
    </row>
    <row r="210" spans="1:21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19"/>
      <c r="N210" s="7"/>
      <c r="O210" s="3"/>
      <c r="P210" s="4"/>
      <c r="Q210" s="4"/>
      <c r="R210" s="4"/>
      <c r="S210" s="4"/>
      <c r="T210" s="4"/>
      <c r="U210" s="5"/>
    </row>
    <row r="211" spans="1:21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19"/>
      <c r="N211" s="7"/>
      <c r="O211" s="3"/>
      <c r="P211" s="4"/>
      <c r="Q211" s="4"/>
      <c r="R211" s="4"/>
      <c r="S211" s="4"/>
      <c r="T211" s="4"/>
      <c r="U211" s="5"/>
    </row>
    <row r="212" spans="1:21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19"/>
      <c r="N212" s="7"/>
      <c r="O212" s="3"/>
      <c r="P212" s="4"/>
      <c r="Q212" s="4"/>
      <c r="R212" s="4"/>
      <c r="S212" s="4"/>
      <c r="T212" s="4"/>
      <c r="U212" s="5"/>
    </row>
    <row r="213" spans="1:21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19"/>
      <c r="N213" s="7"/>
      <c r="O213" s="3"/>
      <c r="P213" s="4"/>
      <c r="Q213" s="4"/>
      <c r="R213" s="4"/>
      <c r="S213" s="4"/>
      <c r="T213" s="4"/>
      <c r="U213" s="5"/>
    </row>
    <row r="214" spans="1:21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19"/>
      <c r="N214" s="7"/>
      <c r="O214" s="3"/>
      <c r="P214" s="4"/>
      <c r="Q214" s="4"/>
      <c r="R214" s="4"/>
      <c r="S214" s="4"/>
      <c r="T214" s="4"/>
      <c r="U214" s="5"/>
    </row>
    <row r="215" spans="1:21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19"/>
      <c r="N215" s="7"/>
      <c r="O215" s="3"/>
      <c r="P215" s="4"/>
      <c r="Q215" s="4"/>
      <c r="R215" s="4"/>
      <c r="S215" s="4"/>
      <c r="T215" s="4"/>
      <c r="U215" s="5"/>
    </row>
    <row r="216" spans="1:21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19"/>
      <c r="N216" s="7"/>
      <c r="O216" s="3"/>
      <c r="P216" s="4"/>
      <c r="Q216" s="4"/>
      <c r="R216" s="4"/>
      <c r="S216" s="4"/>
      <c r="T216" s="4"/>
      <c r="U216" s="5"/>
    </row>
    <row r="217" spans="1:21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19"/>
      <c r="N217" s="7"/>
      <c r="O217" s="3"/>
      <c r="P217" s="4"/>
      <c r="Q217" s="4"/>
      <c r="R217" s="4"/>
      <c r="S217" s="4"/>
      <c r="T217" s="4"/>
      <c r="U217" s="5"/>
    </row>
    <row r="218" spans="1:21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19"/>
      <c r="N218" s="7"/>
      <c r="O218" s="3"/>
      <c r="P218" s="4"/>
      <c r="Q218" s="4"/>
      <c r="R218" s="4"/>
      <c r="S218" s="4"/>
      <c r="T218" s="4"/>
      <c r="U218" s="5"/>
    </row>
    <row r="219" spans="1:21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19"/>
      <c r="N219" s="7"/>
      <c r="O219" s="3"/>
      <c r="P219" s="4"/>
      <c r="Q219" s="4"/>
      <c r="R219" s="4"/>
      <c r="S219" s="4"/>
      <c r="T219" s="4"/>
      <c r="U219" s="5"/>
    </row>
    <row r="220" spans="1:21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19"/>
      <c r="N220" s="7"/>
      <c r="O220" s="3"/>
      <c r="P220" s="4"/>
      <c r="Q220" s="4"/>
      <c r="R220" s="4"/>
      <c r="S220" s="4"/>
      <c r="T220" s="4"/>
      <c r="U220" s="5"/>
    </row>
    <row r="221" spans="1:21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19"/>
      <c r="N221" s="7"/>
      <c r="O221" s="3"/>
      <c r="P221" s="4"/>
      <c r="Q221" s="4"/>
      <c r="R221" s="4"/>
      <c r="S221" s="4"/>
      <c r="T221" s="4"/>
      <c r="U221" s="5"/>
    </row>
    <row r="222" spans="1:21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19"/>
      <c r="N222" s="7"/>
      <c r="O222" s="3"/>
      <c r="P222" s="4"/>
      <c r="Q222" s="4"/>
      <c r="R222" s="4"/>
      <c r="S222" s="4"/>
      <c r="T222" s="4"/>
      <c r="U222" s="5"/>
    </row>
    <row r="223" spans="1:21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19"/>
      <c r="N223" s="7"/>
      <c r="O223" s="3"/>
      <c r="P223" s="4"/>
      <c r="Q223" s="4"/>
      <c r="R223" s="4"/>
      <c r="S223" s="4"/>
      <c r="T223" s="4"/>
      <c r="U223" s="5"/>
    </row>
    <row r="224" spans="1:21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19"/>
      <c r="N224" s="7"/>
      <c r="O224" s="3"/>
      <c r="P224" s="4"/>
      <c r="Q224" s="4"/>
      <c r="R224" s="4"/>
      <c r="S224" s="4"/>
      <c r="T224" s="4"/>
      <c r="U224" s="5"/>
    </row>
    <row r="225" spans="1:21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19"/>
      <c r="N225" s="7"/>
      <c r="O225" s="3"/>
      <c r="P225" s="4"/>
      <c r="Q225" s="4"/>
      <c r="R225" s="4"/>
      <c r="S225" s="4"/>
      <c r="T225" s="4"/>
      <c r="U225" s="5"/>
    </row>
    <row r="226" spans="1:21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19"/>
      <c r="N226" s="7"/>
      <c r="O226" s="3"/>
      <c r="P226" s="4"/>
      <c r="Q226" s="4"/>
      <c r="R226" s="4"/>
      <c r="S226" s="4"/>
      <c r="T226" s="4"/>
      <c r="U226" s="5"/>
    </row>
    <row r="227" spans="1:21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19"/>
      <c r="N227" s="7"/>
      <c r="O227" s="3"/>
      <c r="P227" s="4"/>
      <c r="Q227" s="4"/>
      <c r="R227" s="4"/>
      <c r="S227" s="4"/>
      <c r="T227" s="4"/>
      <c r="U227" s="5"/>
    </row>
    <row r="228" spans="1:21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19"/>
      <c r="N228" s="7"/>
      <c r="O228" s="3"/>
      <c r="P228" s="4"/>
      <c r="Q228" s="4"/>
      <c r="R228" s="4"/>
      <c r="S228" s="4"/>
      <c r="T228" s="4"/>
      <c r="U228" s="5"/>
    </row>
    <row r="229" spans="1:21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19"/>
      <c r="N229" s="7"/>
      <c r="O229" s="3"/>
      <c r="P229" s="4"/>
      <c r="Q229" s="4"/>
      <c r="R229" s="4"/>
      <c r="S229" s="4"/>
      <c r="T229" s="4"/>
      <c r="U229" s="5"/>
    </row>
    <row r="230" spans="1:21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19"/>
      <c r="N230" s="7"/>
      <c r="O230" s="3"/>
      <c r="P230" s="4"/>
      <c r="Q230" s="4"/>
      <c r="R230" s="4"/>
      <c r="S230" s="4"/>
      <c r="T230" s="4"/>
      <c r="U230" s="5"/>
    </row>
    <row r="231" spans="1:21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19"/>
      <c r="N231" s="7"/>
      <c r="O231" s="3"/>
      <c r="P231" s="4"/>
      <c r="Q231" s="4"/>
      <c r="R231" s="4"/>
      <c r="S231" s="4"/>
      <c r="T231" s="4"/>
      <c r="U231" s="5"/>
    </row>
    <row r="232" spans="1:21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19"/>
      <c r="N232" s="7"/>
      <c r="O232" s="3"/>
      <c r="P232" s="4"/>
      <c r="Q232" s="4"/>
      <c r="R232" s="4"/>
      <c r="S232" s="4"/>
      <c r="T232" s="4"/>
      <c r="U232" s="5"/>
    </row>
    <row r="233" spans="1:21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19"/>
      <c r="N233" s="7"/>
      <c r="O233" s="3"/>
      <c r="P233" s="4"/>
      <c r="Q233" s="4"/>
      <c r="R233" s="4"/>
      <c r="S233" s="4"/>
      <c r="T233" s="4"/>
      <c r="U233" s="5"/>
    </row>
    <row r="234" spans="1:21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19"/>
      <c r="N234" s="7"/>
      <c r="O234" s="3"/>
      <c r="P234" s="4"/>
      <c r="Q234" s="4"/>
      <c r="R234" s="4"/>
      <c r="S234" s="4"/>
      <c r="T234" s="4"/>
      <c r="U234" s="5"/>
    </row>
    <row r="235" spans="1:21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19"/>
      <c r="N235" s="7"/>
      <c r="O235" s="3"/>
      <c r="P235" s="4"/>
      <c r="Q235" s="4"/>
      <c r="R235" s="4"/>
      <c r="S235" s="4"/>
      <c r="T235" s="4"/>
      <c r="U235" s="5"/>
    </row>
    <row r="236" spans="1:21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19"/>
      <c r="N236" s="7"/>
      <c r="O236" s="3"/>
      <c r="P236" s="4"/>
      <c r="Q236" s="4"/>
      <c r="R236" s="4"/>
      <c r="S236" s="4"/>
      <c r="T236" s="4"/>
      <c r="U236" s="5"/>
    </row>
    <row r="237" spans="1:21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19"/>
      <c r="N237" s="7"/>
      <c r="O237" s="3"/>
      <c r="P237" s="4"/>
      <c r="Q237" s="4"/>
      <c r="R237" s="4"/>
      <c r="S237" s="4"/>
      <c r="T237" s="4"/>
      <c r="U237" s="5"/>
    </row>
    <row r="238" spans="1:21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19"/>
      <c r="N238" s="7"/>
      <c r="O238" s="3"/>
      <c r="P238" s="4"/>
      <c r="Q238" s="4"/>
      <c r="R238" s="4"/>
      <c r="S238" s="4"/>
      <c r="T238" s="4"/>
      <c r="U238" s="5"/>
    </row>
    <row r="239" spans="1:21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19"/>
      <c r="N239" s="7"/>
      <c r="O239" s="3"/>
      <c r="P239" s="4"/>
      <c r="Q239" s="4"/>
      <c r="R239" s="4"/>
      <c r="S239" s="4"/>
      <c r="T239" s="4"/>
      <c r="U239" s="5"/>
    </row>
    <row r="240" spans="1:21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19"/>
      <c r="N240" s="7"/>
      <c r="O240" s="3"/>
      <c r="P240" s="4"/>
      <c r="Q240" s="4"/>
      <c r="R240" s="4"/>
      <c r="S240" s="4"/>
      <c r="T240" s="4"/>
      <c r="U240" s="5"/>
    </row>
    <row r="241" spans="1:21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19"/>
      <c r="N241" s="7"/>
      <c r="O241" s="3"/>
      <c r="P241" s="4"/>
      <c r="Q241" s="4"/>
      <c r="R241" s="4"/>
      <c r="S241" s="4"/>
      <c r="T241" s="4"/>
      <c r="U241" s="5"/>
    </row>
    <row r="242" spans="1:21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19"/>
      <c r="N242" s="7"/>
      <c r="O242" s="3"/>
      <c r="P242" s="4"/>
      <c r="Q242" s="4"/>
      <c r="R242" s="4"/>
      <c r="S242" s="4"/>
      <c r="T242" s="4"/>
      <c r="U242" s="5"/>
    </row>
    <row r="243" spans="1:21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19"/>
      <c r="N243" s="7"/>
      <c r="O243" s="3"/>
      <c r="P243" s="4"/>
      <c r="Q243" s="4"/>
      <c r="R243" s="4"/>
      <c r="S243" s="4"/>
      <c r="T243" s="4"/>
      <c r="U243" s="5"/>
    </row>
    <row r="244" spans="1:21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19"/>
      <c r="N244" s="7"/>
      <c r="O244" s="3"/>
      <c r="P244" s="4"/>
      <c r="Q244" s="4"/>
      <c r="R244" s="4"/>
      <c r="S244" s="4"/>
      <c r="T244" s="4"/>
      <c r="U244" s="5"/>
    </row>
    <row r="245" spans="1:21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19"/>
      <c r="N245" s="7"/>
      <c r="O245" s="3"/>
      <c r="P245" s="4"/>
      <c r="Q245" s="4"/>
      <c r="R245" s="4"/>
      <c r="S245" s="4"/>
      <c r="T245" s="4"/>
      <c r="U245" s="5"/>
    </row>
    <row r="246" spans="1:21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19"/>
      <c r="N246" s="7"/>
      <c r="O246" s="3"/>
      <c r="P246" s="4"/>
      <c r="Q246" s="4"/>
      <c r="R246" s="4"/>
      <c r="S246" s="4"/>
      <c r="T246" s="4"/>
      <c r="U246" s="5"/>
    </row>
    <row r="247" spans="1:21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19"/>
      <c r="N247" s="7"/>
      <c r="O247" s="3"/>
      <c r="P247" s="4"/>
      <c r="Q247" s="4"/>
      <c r="R247" s="4"/>
      <c r="S247" s="4"/>
      <c r="T247" s="4"/>
      <c r="U247" s="5"/>
    </row>
    <row r="248" spans="1:21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19"/>
      <c r="N248" s="7"/>
      <c r="O248" s="3"/>
      <c r="P248" s="4"/>
      <c r="Q248" s="4"/>
      <c r="R248" s="4"/>
      <c r="S248" s="4"/>
      <c r="T248" s="4"/>
      <c r="U248" s="5"/>
    </row>
    <row r="249" spans="1:21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19"/>
      <c r="N249" s="7"/>
      <c r="O249" s="3"/>
      <c r="P249" s="4"/>
      <c r="Q249" s="4"/>
      <c r="R249" s="4"/>
      <c r="S249" s="4"/>
      <c r="T249" s="4"/>
      <c r="U249" s="5"/>
    </row>
    <row r="250" spans="1:21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19"/>
      <c r="N250" s="7"/>
      <c r="O250" s="3"/>
      <c r="P250" s="4"/>
      <c r="Q250" s="4"/>
      <c r="R250" s="4"/>
      <c r="S250" s="4"/>
      <c r="T250" s="4"/>
      <c r="U250" s="5"/>
    </row>
    <row r="251" spans="1:21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19"/>
      <c r="N251" s="7"/>
      <c r="O251" s="3"/>
      <c r="P251" s="4"/>
      <c r="Q251" s="4"/>
      <c r="R251" s="4"/>
      <c r="S251" s="4"/>
      <c r="T251" s="4"/>
      <c r="U251" s="5"/>
    </row>
    <row r="252" spans="1:21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19"/>
      <c r="N252" s="7"/>
      <c r="O252" s="3"/>
      <c r="P252" s="4"/>
      <c r="Q252" s="4"/>
      <c r="R252" s="4"/>
      <c r="S252" s="4"/>
      <c r="T252" s="4"/>
      <c r="U252" s="5"/>
    </row>
    <row r="253" spans="1:21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19"/>
      <c r="N253" s="7"/>
      <c r="O253" s="3"/>
      <c r="P253" s="4"/>
      <c r="Q253" s="4"/>
      <c r="R253" s="4"/>
      <c r="S253" s="4"/>
      <c r="T253" s="4"/>
      <c r="U253" s="5"/>
    </row>
    <row r="254" spans="1:21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19"/>
      <c r="N254" s="7"/>
      <c r="O254" s="3"/>
      <c r="P254" s="4"/>
      <c r="Q254" s="4"/>
      <c r="R254" s="4"/>
      <c r="S254" s="4"/>
      <c r="T254" s="4"/>
      <c r="U254" s="5"/>
    </row>
    <row r="255" spans="1:21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19"/>
      <c r="N255" s="7"/>
      <c r="O255" s="3"/>
      <c r="P255" s="4"/>
      <c r="Q255" s="4"/>
      <c r="R255" s="4"/>
      <c r="S255" s="4"/>
      <c r="T255" s="4"/>
      <c r="U255" s="5"/>
    </row>
    <row r="256" spans="1:21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19"/>
      <c r="N256" s="7"/>
      <c r="O256" s="3"/>
      <c r="P256" s="4"/>
      <c r="Q256" s="4"/>
      <c r="R256" s="4"/>
      <c r="S256" s="4"/>
      <c r="T256" s="4"/>
      <c r="U256" s="5"/>
    </row>
    <row r="257" spans="1:21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19"/>
      <c r="N257" s="7"/>
      <c r="O257" s="3"/>
      <c r="P257" s="4"/>
      <c r="Q257" s="4"/>
      <c r="R257" s="4"/>
      <c r="S257" s="4"/>
      <c r="T257" s="4"/>
      <c r="U257" s="5"/>
    </row>
    <row r="258" spans="1:21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19"/>
      <c r="N258" s="7"/>
      <c r="O258" s="3"/>
      <c r="P258" s="4"/>
      <c r="Q258" s="4"/>
      <c r="R258" s="4"/>
      <c r="S258" s="4"/>
      <c r="T258" s="4"/>
      <c r="U258" s="5"/>
    </row>
    <row r="259" spans="1:21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19"/>
      <c r="N259" s="7"/>
      <c r="O259" s="3"/>
      <c r="P259" s="4"/>
      <c r="Q259" s="4"/>
      <c r="R259" s="4"/>
      <c r="S259" s="4"/>
      <c r="T259" s="4"/>
      <c r="U259" s="5"/>
    </row>
    <row r="260" spans="1:21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19"/>
      <c r="N260" s="7"/>
      <c r="O260" s="3"/>
      <c r="P260" s="4"/>
      <c r="Q260" s="4"/>
      <c r="R260" s="4"/>
      <c r="S260" s="4"/>
      <c r="T260" s="4"/>
      <c r="U260" s="5"/>
    </row>
    <row r="261" spans="1:21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19"/>
      <c r="N261" s="7"/>
      <c r="O261" s="3"/>
      <c r="P261" s="4"/>
      <c r="Q261" s="4"/>
      <c r="R261" s="4"/>
      <c r="S261" s="4"/>
      <c r="T261" s="4"/>
      <c r="U261" s="5"/>
    </row>
    <row r="262" spans="1:21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19"/>
      <c r="N262" s="7"/>
      <c r="O262" s="3"/>
      <c r="P262" s="4"/>
      <c r="Q262" s="4"/>
      <c r="R262" s="4"/>
      <c r="S262" s="4"/>
      <c r="T262" s="4"/>
      <c r="U262" s="5"/>
    </row>
    <row r="263" spans="1:21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19"/>
      <c r="N263" s="7"/>
      <c r="O263" s="3"/>
      <c r="P263" s="4"/>
      <c r="Q263" s="4"/>
      <c r="R263" s="4"/>
      <c r="S263" s="4"/>
      <c r="T263" s="4"/>
      <c r="U263" s="5"/>
    </row>
    <row r="264" spans="1:21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19"/>
      <c r="N264" s="7"/>
      <c r="O264" s="3"/>
      <c r="P264" s="4"/>
      <c r="Q264" s="4"/>
      <c r="R264" s="4"/>
      <c r="S264" s="4"/>
      <c r="T264" s="4"/>
      <c r="U264" s="5"/>
    </row>
    <row r="265" spans="1:21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19"/>
      <c r="N265" s="7"/>
      <c r="O265" s="3"/>
      <c r="P265" s="4"/>
      <c r="Q265" s="4"/>
      <c r="R265" s="4"/>
      <c r="S265" s="4"/>
      <c r="T265" s="4"/>
      <c r="U265" s="5"/>
    </row>
    <row r="266" spans="1:21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19"/>
      <c r="N266" s="7"/>
      <c r="O266" s="3"/>
      <c r="P266" s="4"/>
      <c r="Q266" s="4"/>
      <c r="R266" s="4"/>
      <c r="S266" s="4"/>
      <c r="T266" s="4"/>
      <c r="U266" s="5"/>
    </row>
    <row r="267" spans="1:21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19"/>
      <c r="N267" s="7"/>
      <c r="O267" s="3"/>
      <c r="P267" s="4"/>
      <c r="Q267" s="4"/>
      <c r="R267" s="4"/>
      <c r="S267" s="4"/>
      <c r="T267" s="4"/>
      <c r="U267" s="5"/>
    </row>
    <row r="268" spans="1:21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19"/>
      <c r="N268" s="7"/>
      <c r="O268" s="3"/>
      <c r="P268" s="4"/>
      <c r="Q268" s="4"/>
      <c r="R268" s="4"/>
      <c r="S268" s="4"/>
      <c r="T268" s="4"/>
      <c r="U268" s="5"/>
    </row>
    <row r="269" spans="1:21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19"/>
      <c r="N269" s="7"/>
      <c r="O269" s="3"/>
      <c r="P269" s="4"/>
      <c r="Q269" s="4"/>
      <c r="R269" s="4"/>
      <c r="S269" s="4"/>
      <c r="T269" s="4"/>
      <c r="U269" s="5"/>
    </row>
    <row r="270" spans="1:21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19"/>
      <c r="N270" s="7"/>
      <c r="O270" s="3"/>
      <c r="P270" s="4"/>
      <c r="Q270" s="4"/>
      <c r="R270" s="4"/>
      <c r="S270" s="4"/>
      <c r="T270" s="4"/>
      <c r="U270" s="5"/>
    </row>
    <row r="271" spans="1:21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19"/>
      <c r="N271" s="7"/>
      <c r="O271" s="3"/>
      <c r="P271" s="4"/>
      <c r="Q271" s="4"/>
      <c r="R271" s="4"/>
      <c r="S271" s="4"/>
      <c r="T271" s="4"/>
      <c r="U271" s="5"/>
    </row>
    <row r="272" spans="1:21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19"/>
      <c r="N272" s="7"/>
      <c r="O272" s="3"/>
      <c r="P272" s="4"/>
      <c r="Q272" s="4"/>
      <c r="R272" s="4"/>
      <c r="S272" s="4"/>
      <c r="T272" s="4"/>
      <c r="U272" s="5"/>
    </row>
    <row r="273" spans="1:21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19"/>
      <c r="N273" s="7"/>
      <c r="O273" s="3"/>
      <c r="P273" s="4"/>
      <c r="Q273" s="4"/>
      <c r="R273" s="4"/>
      <c r="S273" s="4"/>
      <c r="T273" s="4"/>
      <c r="U273" s="5"/>
    </row>
    <row r="274" spans="1:21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19"/>
      <c r="N274" s="7"/>
      <c r="O274" s="3"/>
      <c r="P274" s="4"/>
      <c r="Q274" s="4"/>
      <c r="R274" s="4"/>
      <c r="S274" s="4"/>
      <c r="T274" s="4"/>
      <c r="U274" s="5"/>
    </row>
    <row r="275" spans="1:21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19"/>
      <c r="N275" s="7"/>
      <c r="O275" s="3"/>
      <c r="P275" s="4"/>
      <c r="Q275" s="4"/>
      <c r="R275" s="4"/>
      <c r="S275" s="4"/>
      <c r="T275" s="4"/>
      <c r="U275" s="5"/>
    </row>
    <row r="276" spans="1:21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19"/>
      <c r="N276" s="7"/>
      <c r="O276" s="3"/>
      <c r="P276" s="4"/>
      <c r="Q276" s="4"/>
      <c r="R276" s="4"/>
      <c r="S276" s="4"/>
      <c r="T276" s="4"/>
      <c r="U276" s="5"/>
    </row>
    <row r="277" spans="1:21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19"/>
      <c r="N277" s="7"/>
      <c r="O277" s="3"/>
      <c r="P277" s="4"/>
      <c r="Q277" s="4"/>
      <c r="R277" s="4"/>
      <c r="S277" s="4"/>
      <c r="T277" s="4"/>
      <c r="U277" s="5"/>
    </row>
    <row r="278" spans="1:21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19"/>
      <c r="N278" s="7"/>
      <c r="O278" s="3"/>
      <c r="P278" s="4"/>
      <c r="Q278" s="4"/>
      <c r="R278" s="4"/>
      <c r="S278" s="4"/>
      <c r="T278" s="4"/>
      <c r="U278" s="5"/>
    </row>
    <row r="279" spans="1:21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19"/>
      <c r="N279" s="7"/>
      <c r="O279" s="3"/>
      <c r="P279" s="4"/>
      <c r="Q279" s="4"/>
      <c r="R279" s="4"/>
      <c r="S279" s="4"/>
      <c r="T279" s="4"/>
      <c r="U279" s="5"/>
    </row>
    <row r="280" spans="1:21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19"/>
      <c r="N280" s="7"/>
      <c r="O280" s="3"/>
      <c r="P280" s="4"/>
      <c r="Q280" s="4"/>
      <c r="R280" s="4"/>
      <c r="S280" s="4"/>
      <c r="T280" s="4"/>
      <c r="U280" s="5"/>
    </row>
    <row r="281" spans="1:21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19"/>
      <c r="N281" s="7"/>
      <c r="O281" s="3"/>
      <c r="P281" s="4"/>
      <c r="Q281" s="4"/>
      <c r="R281" s="4"/>
      <c r="S281" s="4"/>
      <c r="T281" s="4"/>
      <c r="U281" s="5"/>
    </row>
    <row r="282" spans="1:21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19"/>
      <c r="N282" s="7"/>
      <c r="O282" s="3"/>
      <c r="P282" s="4"/>
      <c r="Q282" s="4"/>
      <c r="R282" s="4"/>
      <c r="S282" s="4"/>
      <c r="T282" s="4"/>
      <c r="U282" s="5"/>
    </row>
    <row r="283" spans="1:21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19"/>
      <c r="N283" s="7"/>
      <c r="O283" s="3"/>
      <c r="P283" s="4"/>
      <c r="Q283" s="4"/>
      <c r="R283" s="4"/>
      <c r="S283" s="4"/>
      <c r="T283" s="4"/>
      <c r="U283" s="5"/>
    </row>
    <row r="284" spans="1:21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19"/>
      <c r="N284" s="7"/>
      <c r="O284" s="3"/>
      <c r="P284" s="4"/>
      <c r="Q284" s="4"/>
      <c r="R284" s="4"/>
      <c r="S284" s="4"/>
      <c r="T284" s="4"/>
      <c r="U284" s="5"/>
    </row>
    <row r="285" spans="1:21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19"/>
      <c r="N285" s="7"/>
      <c r="O285" s="3"/>
      <c r="P285" s="4"/>
      <c r="Q285" s="4"/>
      <c r="R285" s="4"/>
      <c r="S285" s="4"/>
      <c r="T285" s="4"/>
      <c r="U285" s="5"/>
    </row>
    <row r="286" spans="1:21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19"/>
      <c r="N286" s="7"/>
      <c r="O286" s="3"/>
      <c r="P286" s="4"/>
      <c r="Q286" s="4"/>
      <c r="R286" s="4"/>
      <c r="S286" s="4"/>
      <c r="T286" s="4"/>
      <c r="U286" s="5"/>
    </row>
    <row r="287" spans="1:21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19"/>
      <c r="N287" s="7"/>
      <c r="O287" s="3"/>
      <c r="P287" s="4"/>
      <c r="Q287" s="4"/>
      <c r="R287" s="4"/>
      <c r="S287" s="4"/>
      <c r="T287" s="4"/>
      <c r="U287" s="5"/>
    </row>
    <row r="288" spans="1:21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19"/>
      <c r="N288" s="7"/>
      <c r="O288" s="3"/>
      <c r="P288" s="4"/>
      <c r="Q288" s="4"/>
      <c r="R288" s="4"/>
      <c r="S288" s="4"/>
      <c r="T288" s="4"/>
      <c r="U288" s="5"/>
    </row>
    <row r="289" spans="1:21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19"/>
      <c r="N289" s="7"/>
      <c r="O289" s="3"/>
      <c r="P289" s="4"/>
      <c r="Q289" s="4"/>
      <c r="R289" s="4"/>
      <c r="S289" s="4"/>
      <c r="T289" s="4"/>
      <c r="U289" s="5"/>
    </row>
    <row r="290" spans="1:21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19"/>
      <c r="N290" s="7"/>
      <c r="O290" s="3"/>
      <c r="P290" s="4"/>
      <c r="Q290" s="4"/>
      <c r="R290" s="4"/>
      <c r="S290" s="4"/>
      <c r="T290" s="4"/>
      <c r="U290" s="5"/>
    </row>
    <row r="291" spans="1:21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19"/>
      <c r="N291" s="7"/>
      <c r="O291" s="3"/>
      <c r="P291" s="4"/>
      <c r="Q291" s="4"/>
      <c r="R291" s="4"/>
      <c r="S291" s="4"/>
      <c r="T291" s="4"/>
      <c r="U291" s="5"/>
    </row>
    <row r="292" spans="1:21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19"/>
      <c r="N292" s="7"/>
      <c r="O292" s="3"/>
      <c r="P292" s="4"/>
      <c r="Q292" s="4"/>
      <c r="R292" s="4"/>
      <c r="S292" s="4"/>
      <c r="T292" s="4"/>
      <c r="U292" s="5"/>
    </row>
    <row r="293" spans="1:21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19"/>
      <c r="N293" s="7"/>
      <c r="O293" s="3"/>
      <c r="P293" s="4"/>
      <c r="Q293" s="4"/>
      <c r="R293" s="4"/>
      <c r="S293" s="4"/>
      <c r="T293" s="4"/>
      <c r="U293" s="5"/>
    </row>
    <row r="294" spans="1:21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19"/>
      <c r="N294" s="7"/>
      <c r="O294" s="3"/>
      <c r="P294" s="4"/>
      <c r="Q294" s="4"/>
      <c r="R294" s="4"/>
      <c r="S294" s="4"/>
      <c r="T294" s="4"/>
      <c r="U294" s="5"/>
    </row>
    <row r="295" spans="1:21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19"/>
      <c r="N295" s="7"/>
      <c r="O295" s="3"/>
      <c r="P295" s="4"/>
      <c r="Q295" s="4"/>
      <c r="R295" s="4"/>
      <c r="S295" s="4"/>
      <c r="T295" s="4"/>
      <c r="U295" s="5"/>
    </row>
    <row r="296" spans="1:21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19"/>
      <c r="N296" s="7"/>
      <c r="O296" s="3"/>
      <c r="P296" s="4"/>
      <c r="Q296" s="4"/>
      <c r="R296" s="4"/>
      <c r="S296" s="4"/>
      <c r="T296" s="4"/>
      <c r="U296" s="5"/>
    </row>
    <row r="297" spans="1:21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19"/>
      <c r="N297" s="7"/>
      <c r="O297" s="3"/>
      <c r="P297" s="4"/>
      <c r="Q297" s="4"/>
      <c r="R297" s="4"/>
      <c r="S297" s="4"/>
      <c r="T297" s="4"/>
      <c r="U297" s="5"/>
    </row>
    <row r="298" spans="1:21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19"/>
      <c r="N298" s="7"/>
      <c r="O298" s="3"/>
      <c r="P298" s="4"/>
      <c r="Q298" s="4"/>
      <c r="R298" s="4"/>
      <c r="S298" s="4"/>
      <c r="T298" s="4"/>
      <c r="U298" s="5"/>
    </row>
    <row r="299" spans="1:21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19"/>
      <c r="N299" s="7"/>
      <c r="O299" s="3"/>
      <c r="P299" s="4"/>
      <c r="Q299" s="4"/>
      <c r="R299" s="4"/>
      <c r="S299" s="4"/>
      <c r="T299" s="4"/>
      <c r="U299" s="5"/>
    </row>
    <row r="300" spans="1:21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19"/>
      <c r="N300" s="7"/>
      <c r="O300" s="3"/>
      <c r="P300" s="4"/>
      <c r="Q300" s="4"/>
      <c r="R300" s="4"/>
      <c r="S300" s="4"/>
      <c r="T300" s="4"/>
      <c r="U300" s="5"/>
    </row>
    <row r="301" spans="1:21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19"/>
      <c r="N301" s="7"/>
      <c r="O301" s="3"/>
      <c r="P301" s="4"/>
      <c r="Q301" s="4"/>
      <c r="R301" s="4"/>
      <c r="S301" s="4"/>
      <c r="T301" s="4"/>
      <c r="U301" s="5"/>
    </row>
    <row r="302" spans="1:21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19"/>
      <c r="N302" s="7"/>
      <c r="O302" s="3"/>
      <c r="P302" s="4"/>
      <c r="Q302" s="4"/>
      <c r="R302" s="4"/>
      <c r="S302" s="4"/>
      <c r="T302" s="4"/>
      <c r="U302" s="5"/>
    </row>
    <row r="303" spans="1:21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19"/>
      <c r="N303" s="7"/>
      <c r="O303" s="3"/>
      <c r="P303" s="4"/>
      <c r="Q303" s="4"/>
      <c r="R303" s="4"/>
      <c r="S303" s="4"/>
      <c r="T303" s="4"/>
      <c r="U303" s="5"/>
    </row>
    <row r="304" spans="1:21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19"/>
      <c r="N304" s="7"/>
      <c r="O304" s="3"/>
      <c r="P304" s="4"/>
      <c r="Q304" s="4"/>
      <c r="R304" s="4"/>
      <c r="S304" s="4"/>
      <c r="T304" s="4"/>
      <c r="U304" s="5"/>
    </row>
    <row r="305" spans="1:21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19"/>
      <c r="N305" s="7"/>
      <c r="O305" s="3"/>
      <c r="P305" s="4"/>
      <c r="Q305" s="4"/>
      <c r="R305" s="4"/>
      <c r="S305" s="4"/>
      <c r="T305" s="4"/>
      <c r="U305" s="5"/>
    </row>
    <row r="306" spans="1:21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19"/>
      <c r="N306" s="7"/>
      <c r="O306" s="3"/>
      <c r="P306" s="4"/>
      <c r="Q306" s="4"/>
      <c r="R306" s="4"/>
      <c r="S306" s="4"/>
      <c r="T306" s="4"/>
      <c r="U306" s="5"/>
    </row>
    <row r="307" spans="1:21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19"/>
      <c r="N307" s="7"/>
      <c r="O307" s="3"/>
      <c r="P307" s="4"/>
      <c r="Q307" s="4"/>
      <c r="R307" s="4"/>
      <c r="S307" s="4"/>
      <c r="T307" s="4"/>
      <c r="U307" s="5"/>
    </row>
    <row r="308" spans="1:21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19"/>
      <c r="N308" s="7"/>
      <c r="O308" s="3"/>
      <c r="P308" s="4"/>
      <c r="Q308" s="4"/>
      <c r="R308" s="4"/>
      <c r="S308" s="4"/>
      <c r="T308" s="4"/>
      <c r="U308" s="5"/>
    </row>
    <row r="309" spans="1:21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19"/>
      <c r="N309" s="7"/>
      <c r="O309" s="3"/>
      <c r="P309" s="4"/>
      <c r="Q309" s="4"/>
      <c r="R309" s="4"/>
      <c r="S309" s="4"/>
      <c r="T309" s="4"/>
      <c r="U309" s="5"/>
    </row>
    <row r="310" spans="1:21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19"/>
      <c r="N310" s="7"/>
      <c r="O310" s="3"/>
      <c r="P310" s="4"/>
      <c r="Q310" s="4"/>
      <c r="R310" s="4"/>
      <c r="S310" s="4"/>
      <c r="T310" s="4"/>
      <c r="U310" s="5"/>
    </row>
    <row r="311" spans="1:21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19"/>
      <c r="N311" s="7"/>
      <c r="O311" s="3"/>
      <c r="P311" s="4"/>
      <c r="Q311" s="4"/>
      <c r="R311" s="4"/>
      <c r="S311" s="4"/>
      <c r="T311" s="4"/>
      <c r="U311" s="5"/>
    </row>
    <row r="312" spans="1:21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19"/>
      <c r="N312" s="7"/>
      <c r="O312" s="3"/>
      <c r="P312" s="4"/>
      <c r="Q312" s="4"/>
      <c r="R312" s="4"/>
      <c r="S312" s="4"/>
      <c r="T312" s="4"/>
      <c r="U312" s="5"/>
    </row>
    <row r="313" spans="1:21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19"/>
      <c r="N313" s="7"/>
      <c r="O313" s="3"/>
      <c r="P313" s="4"/>
      <c r="Q313" s="4"/>
      <c r="R313" s="4"/>
      <c r="S313" s="4"/>
      <c r="T313" s="4"/>
      <c r="U313" s="5"/>
    </row>
    <row r="314" spans="1:21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19"/>
      <c r="N314" s="7"/>
      <c r="O314" s="3"/>
      <c r="P314" s="4"/>
      <c r="Q314" s="4"/>
      <c r="R314" s="4"/>
      <c r="S314" s="4"/>
      <c r="T314" s="4"/>
      <c r="U314" s="5"/>
    </row>
    <row r="315" spans="1:21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19"/>
      <c r="N315" s="7"/>
      <c r="O315" s="3"/>
      <c r="P315" s="4"/>
      <c r="Q315" s="4"/>
      <c r="R315" s="4"/>
      <c r="S315" s="4"/>
      <c r="T315" s="4"/>
      <c r="U315" s="5"/>
    </row>
    <row r="316" spans="1:21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19"/>
      <c r="N316" s="7"/>
      <c r="O316" s="3"/>
      <c r="P316" s="4"/>
      <c r="Q316" s="4"/>
      <c r="R316" s="4"/>
      <c r="S316" s="4"/>
      <c r="T316" s="4"/>
      <c r="U316" s="5"/>
    </row>
    <row r="317" spans="1:21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19"/>
      <c r="N317" s="7"/>
      <c r="O317" s="3"/>
      <c r="P317" s="4"/>
      <c r="Q317" s="4"/>
      <c r="R317" s="4"/>
      <c r="S317" s="4"/>
      <c r="T317" s="4"/>
      <c r="U317" s="5"/>
    </row>
    <row r="318" spans="1:21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19"/>
      <c r="N318" s="7"/>
      <c r="O318" s="3"/>
      <c r="P318" s="4"/>
      <c r="Q318" s="4"/>
      <c r="R318" s="4"/>
      <c r="S318" s="4"/>
      <c r="T318" s="4"/>
      <c r="U318" s="5"/>
    </row>
    <row r="319" spans="1:21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19"/>
      <c r="N319" s="7"/>
      <c r="O319" s="3"/>
      <c r="P319" s="4"/>
      <c r="Q319" s="4"/>
      <c r="R319" s="4"/>
      <c r="S319" s="4"/>
      <c r="T319" s="4"/>
      <c r="U319" s="5"/>
    </row>
    <row r="320" spans="1:21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19"/>
      <c r="N320" s="7"/>
      <c r="O320" s="3"/>
      <c r="P320" s="4"/>
      <c r="Q320" s="4"/>
      <c r="R320" s="4"/>
      <c r="S320" s="4"/>
      <c r="T320" s="4"/>
      <c r="U320" s="5"/>
    </row>
    <row r="321" spans="1:21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19"/>
      <c r="N321" s="7"/>
      <c r="O321" s="3"/>
      <c r="P321" s="4"/>
      <c r="Q321" s="4"/>
      <c r="R321" s="4"/>
      <c r="S321" s="4"/>
      <c r="T321" s="4"/>
      <c r="U321" s="5"/>
    </row>
    <row r="322" spans="1:21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19"/>
      <c r="N322" s="7"/>
      <c r="O322" s="3"/>
      <c r="P322" s="4"/>
      <c r="Q322" s="4"/>
      <c r="R322" s="4"/>
      <c r="S322" s="4"/>
      <c r="T322" s="4"/>
      <c r="U322" s="5"/>
    </row>
    <row r="323" spans="1:21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19"/>
      <c r="N323" s="7"/>
      <c r="O323" s="3"/>
      <c r="P323" s="4"/>
      <c r="Q323" s="4"/>
      <c r="R323" s="4"/>
      <c r="S323" s="4"/>
      <c r="T323" s="4"/>
      <c r="U323" s="5"/>
    </row>
    <row r="324" spans="1:21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19"/>
      <c r="N324" s="7"/>
      <c r="O324" s="3"/>
      <c r="P324" s="4"/>
      <c r="Q324" s="4"/>
      <c r="R324" s="4"/>
      <c r="S324" s="4"/>
      <c r="T324" s="4"/>
      <c r="U324" s="5"/>
    </row>
    <row r="325" spans="1:21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19"/>
      <c r="N325" s="7"/>
      <c r="O325" s="3"/>
      <c r="P325" s="4"/>
      <c r="Q325" s="4"/>
      <c r="R325" s="4"/>
      <c r="S325" s="4"/>
      <c r="T325" s="4"/>
      <c r="U325" s="5"/>
    </row>
    <row r="326" spans="1:21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19"/>
      <c r="N326" s="7"/>
      <c r="O326" s="3"/>
      <c r="P326" s="4"/>
      <c r="Q326" s="4"/>
      <c r="R326" s="4"/>
      <c r="S326" s="4"/>
      <c r="T326" s="4"/>
      <c r="U326" s="5"/>
    </row>
    <row r="327" spans="1:21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19"/>
      <c r="N327" s="7"/>
      <c r="O327" s="3"/>
      <c r="P327" s="4"/>
      <c r="Q327" s="4"/>
      <c r="R327" s="4"/>
      <c r="S327" s="4"/>
      <c r="T327" s="4"/>
      <c r="U327" s="5"/>
    </row>
    <row r="328" spans="1:21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19"/>
      <c r="N328" s="7"/>
      <c r="O328" s="3"/>
      <c r="P328" s="4"/>
      <c r="Q328" s="4"/>
      <c r="R328" s="4"/>
      <c r="S328" s="4"/>
      <c r="T328" s="4"/>
      <c r="U328" s="5"/>
    </row>
    <row r="329" spans="1:21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19"/>
      <c r="N329" s="7"/>
      <c r="O329" s="3"/>
      <c r="P329" s="4"/>
      <c r="Q329" s="4"/>
      <c r="R329" s="4"/>
      <c r="S329" s="4"/>
      <c r="T329" s="4"/>
      <c r="U329" s="5"/>
    </row>
    <row r="330" spans="1:21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19"/>
      <c r="N330" s="7"/>
      <c r="O330" s="3"/>
      <c r="P330" s="4"/>
      <c r="Q330" s="4"/>
      <c r="R330" s="4"/>
      <c r="S330" s="4"/>
      <c r="T330" s="4"/>
      <c r="U330" s="5"/>
    </row>
    <row r="331" spans="1:21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19"/>
      <c r="N331" s="7"/>
      <c r="O331" s="3"/>
      <c r="P331" s="4"/>
      <c r="Q331" s="4"/>
      <c r="R331" s="4"/>
      <c r="S331" s="4"/>
      <c r="T331" s="4"/>
      <c r="U331" s="5"/>
    </row>
    <row r="332" spans="1:21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19"/>
      <c r="N332" s="7"/>
      <c r="O332" s="3"/>
      <c r="P332" s="4"/>
      <c r="Q332" s="4"/>
      <c r="R332" s="4"/>
      <c r="S332" s="4"/>
      <c r="T332" s="4"/>
      <c r="U332" s="5"/>
    </row>
    <row r="333" spans="1:21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19"/>
      <c r="N333" s="7"/>
      <c r="O333" s="3"/>
      <c r="P333" s="4"/>
      <c r="Q333" s="4"/>
      <c r="R333" s="4"/>
      <c r="S333" s="4"/>
      <c r="T333" s="4"/>
      <c r="U333" s="5"/>
    </row>
    <row r="334" spans="1:21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19"/>
      <c r="N334" s="7"/>
      <c r="O334" s="3"/>
      <c r="P334" s="4"/>
      <c r="Q334" s="4"/>
      <c r="R334" s="4"/>
      <c r="S334" s="4"/>
      <c r="T334" s="4"/>
      <c r="U334" s="5"/>
    </row>
    <row r="335" spans="1:21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19"/>
      <c r="N335" s="7"/>
      <c r="O335" s="3"/>
      <c r="P335" s="4"/>
      <c r="Q335" s="4"/>
      <c r="R335" s="4"/>
      <c r="S335" s="4"/>
      <c r="T335" s="4"/>
      <c r="U335" s="5"/>
    </row>
    <row r="336" spans="1:21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19"/>
      <c r="N336" s="7"/>
      <c r="O336" s="3"/>
      <c r="P336" s="4"/>
      <c r="Q336" s="4"/>
      <c r="R336" s="4"/>
      <c r="S336" s="4"/>
      <c r="T336" s="4"/>
      <c r="U336" s="5"/>
    </row>
    <row r="337" spans="1:21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19"/>
      <c r="N337" s="7"/>
      <c r="O337" s="3"/>
      <c r="P337" s="4"/>
      <c r="Q337" s="4"/>
      <c r="R337" s="4"/>
      <c r="S337" s="4"/>
      <c r="T337" s="4"/>
      <c r="U337" s="5"/>
    </row>
    <row r="338" spans="1:21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19"/>
      <c r="N338" s="7"/>
      <c r="O338" s="3"/>
      <c r="P338" s="4"/>
      <c r="Q338" s="4"/>
      <c r="R338" s="4"/>
      <c r="S338" s="4"/>
      <c r="T338" s="4"/>
      <c r="U338" s="5"/>
    </row>
    <row r="339" spans="1:21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19"/>
      <c r="N339" s="7"/>
      <c r="O339" s="3"/>
      <c r="P339" s="4"/>
      <c r="Q339" s="4"/>
      <c r="R339" s="4"/>
      <c r="S339" s="4"/>
      <c r="T339" s="4"/>
      <c r="U339" s="5"/>
    </row>
    <row r="340" spans="1:21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19"/>
      <c r="N340" s="7"/>
      <c r="O340" s="3"/>
      <c r="P340" s="4"/>
      <c r="Q340" s="4"/>
      <c r="R340" s="4"/>
      <c r="S340" s="4"/>
      <c r="T340" s="4"/>
      <c r="U340" s="5"/>
    </row>
    <row r="341" spans="1:21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19"/>
      <c r="N341" s="7"/>
      <c r="O341" s="3"/>
      <c r="P341" s="4"/>
      <c r="Q341" s="4"/>
      <c r="R341" s="4"/>
      <c r="S341" s="4"/>
      <c r="T341" s="4"/>
      <c r="U341" s="5"/>
    </row>
    <row r="342" spans="1:21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19"/>
      <c r="N342" s="7"/>
      <c r="O342" s="3"/>
      <c r="P342" s="4"/>
      <c r="Q342" s="4"/>
      <c r="R342" s="4"/>
      <c r="S342" s="4"/>
      <c r="T342" s="4"/>
      <c r="U342" s="5"/>
    </row>
    <row r="343" spans="1:21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19"/>
      <c r="N343" s="7"/>
      <c r="O343" s="3"/>
      <c r="P343" s="4"/>
      <c r="Q343" s="4"/>
      <c r="R343" s="4"/>
      <c r="S343" s="4"/>
      <c r="T343" s="4"/>
      <c r="U343" s="5"/>
    </row>
    <row r="344" spans="1:21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19"/>
      <c r="N344" s="7"/>
      <c r="O344" s="3"/>
      <c r="P344" s="4"/>
      <c r="Q344" s="4"/>
      <c r="R344" s="4"/>
      <c r="S344" s="4"/>
      <c r="T344" s="4"/>
      <c r="U344" s="5"/>
    </row>
    <row r="345" spans="1:21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19"/>
      <c r="N345" s="7"/>
      <c r="O345" s="3"/>
      <c r="P345" s="4"/>
      <c r="Q345" s="4"/>
      <c r="R345" s="4"/>
      <c r="S345" s="4"/>
      <c r="T345" s="4"/>
      <c r="U345" s="5"/>
    </row>
    <row r="346" spans="1:21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19"/>
      <c r="N346" s="7"/>
      <c r="O346" s="3"/>
      <c r="P346" s="4"/>
      <c r="Q346" s="4"/>
      <c r="R346" s="4"/>
      <c r="S346" s="4"/>
      <c r="T346" s="4"/>
      <c r="U346" s="5"/>
    </row>
    <row r="347" spans="1:21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19"/>
      <c r="N347" s="7"/>
      <c r="O347" s="3"/>
      <c r="P347" s="4"/>
      <c r="Q347" s="4"/>
      <c r="R347" s="4"/>
      <c r="S347" s="4"/>
      <c r="T347" s="4"/>
      <c r="U347" s="5"/>
    </row>
    <row r="348" spans="1:21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19"/>
      <c r="N348" s="7"/>
      <c r="O348" s="3"/>
      <c r="P348" s="4"/>
      <c r="Q348" s="4"/>
      <c r="R348" s="4"/>
      <c r="S348" s="4"/>
      <c r="T348" s="4"/>
      <c r="U348" s="5"/>
    </row>
    <row r="349" spans="1:21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19"/>
      <c r="N349" s="7"/>
      <c r="O349" s="3"/>
      <c r="P349" s="4"/>
      <c r="Q349" s="4"/>
      <c r="R349" s="4"/>
      <c r="S349" s="4"/>
      <c r="T349" s="4"/>
      <c r="U349" s="5"/>
    </row>
    <row r="350" spans="1:21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19"/>
      <c r="N350" s="7"/>
      <c r="O350" s="3"/>
      <c r="P350" s="4"/>
      <c r="Q350" s="4"/>
      <c r="R350" s="4"/>
      <c r="S350" s="4"/>
      <c r="T350" s="4"/>
      <c r="U350" s="5"/>
    </row>
    <row r="351" spans="1:21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19"/>
      <c r="N351" s="7"/>
      <c r="O351" s="3"/>
      <c r="P351" s="4"/>
      <c r="Q351" s="4"/>
      <c r="R351" s="4"/>
      <c r="S351" s="4"/>
      <c r="T351" s="4"/>
      <c r="U351" s="5"/>
    </row>
    <row r="352" spans="1:21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19"/>
      <c r="N352" s="7"/>
      <c r="O352" s="3"/>
      <c r="P352" s="4"/>
      <c r="Q352" s="4"/>
      <c r="R352" s="4"/>
      <c r="S352" s="4"/>
      <c r="T352" s="4"/>
      <c r="U352" s="5"/>
    </row>
    <row r="353" spans="1:21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19"/>
      <c r="N353" s="7"/>
      <c r="O353" s="3"/>
      <c r="P353" s="4"/>
      <c r="Q353" s="4"/>
      <c r="R353" s="4"/>
      <c r="S353" s="4"/>
      <c r="T353" s="4"/>
      <c r="U353" s="5"/>
    </row>
    <row r="354" spans="1:21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19"/>
      <c r="N354" s="7"/>
      <c r="O354" s="3"/>
      <c r="P354" s="4"/>
      <c r="Q354" s="4"/>
      <c r="R354" s="4"/>
      <c r="S354" s="4"/>
      <c r="T354" s="4"/>
      <c r="U354" s="5"/>
    </row>
    <row r="355" spans="1:21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19"/>
      <c r="N355" s="7"/>
      <c r="O355" s="3"/>
      <c r="P355" s="4"/>
      <c r="Q355" s="4"/>
      <c r="R355" s="4"/>
      <c r="S355" s="4"/>
      <c r="T355" s="4"/>
      <c r="U355" s="5"/>
    </row>
    <row r="356" spans="1:21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19"/>
      <c r="N356" s="7"/>
      <c r="O356" s="3"/>
      <c r="P356" s="4"/>
      <c r="Q356" s="4"/>
      <c r="R356" s="4"/>
      <c r="S356" s="4"/>
      <c r="T356" s="4"/>
      <c r="U356" s="5"/>
    </row>
    <row r="357" spans="1:21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19"/>
      <c r="N357" s="7"/>
      <c r="O357" s="3"/>
      <c r="P357" s="4"/>
      <c r="Q357" s="4"/>
      <c r="R357" s="4"/>
      <c r="S357" s="4"/>
      <c r="T357" s="4"/>
      <c r="U357" s="5"/>
    </row>
    <row r="358" spans="1:21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19"/>
      <c r="N358" s="7"/>
      <c r="O358" s="3"/>
      <c r="P358" s="4"/>
      <c r="Q358" s="4"/>
      <c r="R358" s="4"/>
      <c r="S358" s="4"/>
      <c r="T358" s="4"/>
      <c r="U358" s="5"/>
    </row>
    <row r="359" spans="1:21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19"/>
      <c r="N359" s="7"/>
      <c r="O359" s="3"/>
      <c r="P359" s="4"/>
      <c r="Q359" s="4"/>
      <c r="R359" s="4"/>
      <c r="S359" s="4"/>
      <c r="T359" s="4"/>
      <c r="U359" s="5"/>
    </row>
    <row r="360" spans="1:21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19"/>
      <c r="N360" s="7"/>
      <c r="O360" s="3"/>
      <c r="P360" s="4"/>
      <c r="Q360" s="4"/>
      <c r="R360" s="4"/>
      <c r="S360" s="4"/>
      <c r="T360" s="4"/>
      <c r="U360" s="5"/>
    </row>
    <row r="361" spans="1:21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19"/>
      <c r="N361" s="7"/>
      <c r="O361" s="3"/>
      <c r="P361" s="4"/>
      <c r="Q361" s="4"/>
      <c r="R361" s="4"/>
      <c r="S361" s="4"/>
      <c r="T361" s="4"/>
      <c r="U361" s="5"/>
    </row>
    <row r="362" spans="1:21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19"/>
      <c r="N362" s="7"/>
      <c r="O362" s="3"/>
      <c r="P362" s="4"/>
      <c r="Q362" s="4"/>
      <c r="R362" s="4"/>
      <c r="S362" s="4"/>
      <c r="T362" s="4"/>
      <c r="U362" s="5"/>
    </row>
    <row r="363" spans="1:21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19"/>
      <c r="N363" s="7"/>
      <c r="O363" s="3"/>
      <c r="P363" s="4"/>
      <c r="Q363" s="4"/>
      <c r="R363" s="4"/>
      <c r="S363" s="4"/>
      <c r="T363" s="4"/>
      <c r="U363" s="5"/>
    </row>
    <row r="364" spans="1:21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19"/>
      <c r="N364" s="7"/>
      <c r="O364" s="3"/>
      <c r="P364" s="4"/>
      <c r="Q364" s="4"/>
      <c r="R364" s="4"/>
      <c r="S364" s="4"/>
      <c r="T364" s="4"/>
      <c r="U364" s="5"/>
    </row>
    <row r="365" spans="1:21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19"/>
      <c r="N365" s="7"/>
      <c r="O365" s="3"/>
      <c r="P365" s="4"/>
      <c r="Q365" s="4"/>
      <c r="R365" s="4"/>
      <c r="S365" s="4"/>
      <c r="T365" s="4"/>
      <c r="U365" s="5"/>
    </row>
    <row r="366" spans="1:21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19"/>
      <c r="N366" s="7"/>
      <c r="O366" s="3"/>
      <c r="P366" s="4"/>
      <c r="Q366" s="4"/>
      <c r="R366" s="4"/>
      <c r="S366" s="4"/>
      <c r="T366" s="4"/>
      <c r="U366" s="5"/>
    </row>
    <row r="367" spans="1:21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19"/>
      <c r="N367" s="7"/>
      <c r="O367" s="3"/>
      <c r="P367" s="4"/>
      <c r="Q367" s="4"/>
      <c r="R367" s="4"/>
      <c r="S367" s="4"/>
      <c r="T367" s="4"/>
      <c r="U367" s="5"/>
    </row>
    <row r="368" spans="1:21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19"/>
      <c r="N368" s="7"/>
      <c r="O368" s="3"/>
      <c r="P368" s="4"/>
      <c r="Q368" s="4"/>
      <c r="R368" s="4"/>
      <c r="S368" s="4"/>
      <c r="T368" s="4"/>
      <c r="U368" s="5"/>
    </row>
    <row r="369" spans="1:21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19"/>
      <c r="N369" s="7"/>
      <c r="O369" s="3"/>
      <c r="P369" s="4"/>
      <c r="Q369" s="4"/>
      <c r="R369" s="4"/>
      <c r="S369" s="4"/>
      <c r="T369" s="4"/>
      <c r="U369" s="5"/>
    </row>
    <row r="370" spans="1:21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19"/>
      <c r="N370" s="7"/>
      <c r="O370" s="3"/>
      <c r="P370" s="4"/>
      <c r="Q370" s="4"/>
      <c r="R370" s="4"/>
      <c r="S370" s="4"/>
      <c r="T370" s="4"/>
      <c r="U370" s="5"/>
    </row>
    <row r="371" spans="1:21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19"/>
      <c r="N371" s="7"/>
      <c r="O371" s="3"/>
      <c r="P371" s="4"/>
      <c r="Q371" s="4"/>
      <c r="R371" s="4"/>
      <c r="S371" s="4"/>
      <c r="T371" s="4"/>
      <c r="U371" s="5"/>
    </row>
    <row r="372" spans="1:21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19"/>
      <c r="N372" s="7"/>
      <c r="O372" s="3"/>
      <c r="P372" s="4"/>
      <c r="Q372" s="4"/>
      <c r="R372" s="4"/>
      <c r="S372" s="4"/>
      <c r="T372" s="4"/>
      <c r="U372" s="5"/>
    </row>
    <row r="373" spans="1:21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19"/>
      <c r="N373" s="7"/>
      <c r="O373" s="3"/>
      <c r="P373" s="4"/>
      <c r="Q373" s="4"/>
      <c r="R373" s="4"/>
      <c r="S373" s="4"/>
      <c r="T373" s="4"/>
      <c r="U373" s="5"/>
    </row>
    <row r="374" spans="1:21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19"/>
      <c r="N374" s="7"/>
      <c r="O374" s="3"/>
      <c r="P374" s="4"/>
      <c r="Q374" s="4"/>
      <c r="R374" s="4"/>
      <c r="S374" s="4"/>
      <c r="T374" s="4"/>
      <c r="U374" s="5"/>
    </row>
    <row r="375" spans="1:21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19"/>
      <c r="N375" s="7"/>
      <c r="O375" s="3"/>
      <c r="P375" s="4"/>
      <c r="Q375" s="4"/>
      <c r="R375" s="4"/>
      <c r="S375" s="4"/>
      <c r="T375" s="4"/>
      <c r="U375" s="5"/>
    </row>
    <row r="376" spans="1:21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19"/>
      <c r="N376" s="7"/>
      <c r="O376" s="3"/>
      <c r="P376" s="4"/>
      <c r="Q376" s="4"/>
      <c r="R376" s="4"/>
      <c r="S376" s="4"/>
      <c r="T376" s="4"/>
      <c r="U376" s="5"/>
    </row>
    <row r="377" spans="1:21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19"/>
      <c r="N377" s="7"/>
      <c r="O377" s="3"/>
      <c r="P377" s="4"/>
      <c r="Q377" s="4"/>
      <c r="R377" s="4"/>
      <c r="S377" s="4"/>
      <c r="T377" s="4"/>
      <c r="U377" s="5"/>
    </row>
    <row r="378" spans="1:21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19"/>
      <c r="N378" s="7"/>
      <c r="O378" s="3"/>
      <c r="P378" s="4"/>
      <c r="Q378" s="4"/>
      <c r="R378" s="4"/>
      <c r="S378" s="4"/>
      <c r="T378" s="4"/>
      <c r="U378" s="5"/>
    </row>
    <row r="379" spans="1:21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19"/>
      <c r="N379" s="7"/>
      <c r="O379" s="3"/>
      <c r="P379" s="4"/>
      <c r="Q379" s="4"/>
      <c r="R379" s="4"/>
      <c r="S379" s="4"/>
      <c r="T379" s="4"/>
      <c r="U379" s="5"/>
    </row>
    <row r="380" spans="1:21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19"/>
      <c r="N380" s="7"/>
      <c r="O380" s="3"/>
      <c r="P380" s="4"/>
      <c r="Q380" s="4"/>
      <c r="R380" s="4"/>
      <c r="S380" s="4"/>
      <c r="T380" s="4"/>
      <c r="U380" s="5"/>
    </row>
    <row r="381" spans="1:21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19"/>
      <c r="N381" s="7"/>
      <c r="O381" s="3"/>
      <c r="P381" s="4"/>
      <c r="Q381" s="4"/>
      <c r="R381" s="4"/>
      <c r="S381" s="4"/>
      <c r="T381" s="4"/>
      <c r="U381" s="5"/>
    </row>
    <row r="382" spans="1:21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19"/>
      <c r="N382" s="7"/>
      <c r="O382" s="3"/>
      <c r="P382" s="4"/>
      <c r="Q382" s="4"/>
      <c r="R382" s="4"/>
      <c r="S382" s="4"/>
      <c r="T382" s="4"/>
      <c r="U382" s="5"/>
    </row>
    <row r="383" spans="1:21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19"/>
      <c r="N383" s="7"/>
      <c r="O383" s="3"/>
      <c r="P383" s="4"/>
      <c r="Q383" s="4"/>
      <c r="R383" s="4"/>
      <c r="S383" s="4"/>
      <c r="T383" s="4"/>
      <c r="U383" s="5"/>
    </row>
    <row r="384" spans="1:21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19"/>
      <c r="N384" s="7"/>
      <c r="O384" s="3"/>
      <c r="P384" s="4"/>
      <c r="Q384" s="4"/>
      <c r="R384" s="4"/>
      <c r="S384" s="4"/>
      <c r="T384" s="4"/>
      <c r="U384" s="5"/>
    </row>
    <row r="385" spans="1:21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19"/>
      <c r="N385" s="7"/>
      <c r="O385" s="3"/>
      <c r="P385" s="4"/>
      <c r="Q385" s="4"/>
      <c r="R385" s="4"/>
      <c r="S385" s="4"/>
      <c r="T385" s="4"/>
      <c r="U385" s="5"/>
    </row>
    <row r="386" spans="1:21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19"/>
      <c r="N386" s="7"/>
      <c r="O386" s="3"/>
      <c r="P386" s="4"/>
      <c r="Q386" s="4"/>
      <c r="R386" s="4"/>
      <c r="S386" s="4"/>
      <c r="T386" s="4"/>
      <c r="U386" s="5"/>
    </row>
    <row r="387" spans="1:21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19"/>
      <c r="N387" s="7"/>
      <c r="O387" s="3"/>
      <c r="P387" s="4"/>
      <c r="Q387" s="4"/>
      <c r="R387" s="4"/>
      <c r="S387" s="4"/>
      <c r="T387" s="4"/>
      <c r="U387" s="5"/>
    </row>
    <row r="388" spans="1:21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19"/>
      <c r="N388" s="7"/>
      <c r="O388" s="3"/>
      <c r="P388" s="4"/>
      <c r="Q388" s="4"/>
      <c r="R388" s="4"/>
      <c r="S388" s="4"/>
      <c r="T388" s="4"/>
      <c r="U388" s="5"/>
    </row>
    <row r="389" spans="1:21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19"/>
      <c r="N389" s="7"/>
      <c r="O389" s="3"/>
      <c r="P389" s="4"/>
      <c r="Q389" s="4"/>
      <c r="R389" s="4"/>
      <c r="S389" s="4"/>
      <c r="T389" s="4"/>
      <c r="U389" s="5"/>
    </row>
    <row r="390" spans="1:21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19"/>
      <c r="N390" s="7"/>
      <c r="O390" s="3"/>
      <c r="P390" s="4"/>
      <c r="Q390" s="4"/>
      <c r="R390" s="4"/>
      <c r="S390" s="4"/>
      <c r="T390" s="4"/>
      <c r="U390" s="5"/>
    </row>
    <row r="391" spans="1:21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19"/>
      <c r="N391" s="7"/>
      <c r="O391" s="3"/>
      <c r="P391" s="4"/>
      <c r="Q391" s="4"/>
      <c r="R391" s="4"/>
      <c r="S391" s="4"/>
      <c r="T391" s="4"/>
      <c r="U391" s="5"/>
    </row>
    <row r="392" spans="1:21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19"/>
      <c r="N392" s="7"/>
      <c r="O392" s="3"/>
      <c r="P392" s="4"/>
      <c r="Q392" s="4"/>
      <c r="R392" s="4"/>
      <c r="S392" s="4"/>
      <c r="T392" s="4"/>
      <c r="U392" s="5"/>
    </row>
    <row r="393" spans="1:21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19"/>
      <c r="N393" s="7"/>
      <c r="O393" s="3"/>
      <c r="P393" s="4"/>
      <c r="Q393" s="4"/>
      <c r="R393" s="4"/>
      <c r="S393" s="4"/>
      <c r="T393" s="4"/>
      <c r="U393" s="5"/>
    </row>
    <row r="394" spans="1:21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19"/>
      <c r="N394" s="7"/>
      <c r="O394" s="3"/>
      <c r="P394" s="4"/>
      <c r="Q394" s="4"/>
      <c r="R394" s="4"/>
      <c r="S394" s="4"/>
      <c r="T394" s="4"/>
      <c r="U394" s="5"/>
    </row>
    <row r="395" spans="1:21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19"/>
      <c r="N395" s="7"/>
      <c r="O395" s="3"/>
      <c r="P395" s="4"/>
      <c r="Q395" s="4"/>
      <c r="R395" s="4"/>
      <c r="S395" s="4"/>
      <c r="T395" s="4"/>
      <c r="U395" s="5"/>
    </row>
    <row r="396" spans="1:21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19"/>
      <c r="N396" s="7"/>
      <c r="O396" s="3"/>
      <c r="P396" s="4"/>
      <c r="Q396" s="4"/>
      <c r="R396" s="4"/>
      <c r="S396" s="4"/>
      <c r="T396" s="4"/>
      <c r="U396" s="5"/>
    </row>
    <row r="397" spans="1:21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19"/>
      <c r="N397" s="7"/>
      <c r="O397" s="3"/>
      <c r="P397" s="4"/>
      <c r="Q397" s="4"/>
      <c r="R397" s="4"/>
      <c r="S397" s="4"/>
      <c r="T397" s="4"/>
      <c r="U397" s="5"/>
    </row>
    <row r="398" spans="1:21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19"/>
      <c r="N398" s="7"/>
      <c r="O398" s="3"/>
      <c r="P398" s="4"/>
      <c r="Q398" s="4"/>
      <c r="R398" s="4"/>
      <c r="S398" s="4"/>
      <c r="T398" s="4"/>
      <c r="U398" s="5"/>
    </row>
    <row r="399" spans="1:21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19"/>
      <c r="N399" s="7"/>
      <c r="O399" s="3"/>
      <c r="P399" s="4"/>
      <c r="Q399" s="4"/>
      <c r="R399" s="4"/>
      <c r="S399" s="4"/>
      <c r="T399" s="4"/>
      <c r="U399" s="5"/>
    </row>
    <row r="400" spans="1:21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19"/>
      <c r="N400" s="7"/>
      <c r="O400" s="3"/>
      <c r="P400" s="4"/>
      <c r="Q400" s="4"/>
      <c r="R400" s="4"/>
      <c r="S400" s="4"/>
      <c r="T400" s="4"/>
      <c r="U400" s="5"/>
    </row>
    <row r="401" spans="1:21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19"/>
      <c r="N401" s="7"/>
      <c r="O401" s="3"/>
      <c r="P401" s="4"/>
      <c r="Q401" s="4"/>
      <c r="R401" s="4"/>
      <c r="S401" s="4"/>
      <c r="T401" s="4"/>
      <c r="U401" s="5"/>
    </row>
    <row r="402" spans="1:21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19"/>
      <c r="N402" s="7"/>
      <c r="O402" s="3"/>
      <c r="P402" s="4"/>
      <c r="Q402" s="4"/>
      <c r="R402" s="4"/>
      <c r="S402" s="4"/>
      <c r="T402" s="4"/>
      <c r="U402" s="5"/>
    </row>
    <row r="403" spans="1:21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19"/>
      <c r="N403" s="7"/>
      <c r="O403" s="3"/>
      <c r="P403" s="4"/>
      <c r="Q403" s="4"/>
      <c r="R403" s="4"/>
      <c r="S403" s="4"/>
      <c r="T403" s="4"/>
      <c r="U403" s="5"/>
    </row>
    <row r="404" spans="1:21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19"/>
      <c r="N404" s="7"/>
      <c r="O404" s="3"/>
      <c r="P404" s="4"/>
      <c r="Q404" s="4"/>
      <c r="R404" s="4"/>
      <c r="S404" s="4"/>
      <c r="T404" s="4"/>
      <c r="U404" s="5"/>
    </row>
    <row r="405" spans="1:21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19"/>
      <c r="N405" s="7"/>
      <c r="O405" s="3"/>
      <c r="P405" s="4"/>
      <c r="Q405" s="4"/>
      <c r="R405" s="4"/>
      <c r="S405" s="4"/>
      <c r="T405" s="4"/>
      <c r="U405" s="5"/>
    </row>
    <row r="406" spans="1:21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19"/>
      <c r="N406" s="7"/>
      <c r="O406" s="3"/>
      <c r="P406" s="4"/>
      <c r="Q406" s="4"/>
      <c r="R406" s="4"/>
      <c r="S406" s="4"/>
      <c r="T406" s="4"/>
      <c r="U406" s="5"/>
    </row>
    <row r="407" spans="1:21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19"/>
      <c r="N407" s="7"/>
      <c r="O407" s="3"/>
      <c r="P407" s="4"/>
      <c r="Q407" s="4"/>
      <c r="R407" s="4"/>
      <c r="S407" s="4"/>
      <c r="T407" s="4"/>
      <c r="U407" s="5"/>
    </row>
    <row r="408" spans="1:21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19"/>
      <c r="N408" s="7"/>
      <c r="O408" s="3"/>
      <c r="P408" s="4"/>
      <c r="Q408" s="4"/>
      <c r="R408" s="4"/>
      <c r="S408" s="4"/>
      <c r="T408" s="4"/>
      <c r="U408" s="5"/>
    </row>
    <row r="409" spans="1:21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19"/>
      <c r="N409" s="7"/>
      <c r="O409" s="3"/>
      <c r="P409" s="4"/>
      <c r="Q409" s="4"/>
      <c r="R409" s="4"/>
      <c r="S409" s="4"/>
      <c r="T409" s="4"/>
      <c r="U409" s="5"/>
    </row>
    <row r="410" spans="1:21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19"/>
      <c r="N410" s="7"/>
      <c r="O410" s="3"/>
      <c r="P410" s="4"/>
      <c r="Q410" s="4"/>
      <c r="R410" s="4"/>
      <c r="S410" s="4"/>
      <c r="T410" s="4"/>
      <c r="U410" s="5"/>
    </row>
    <row r="411" spans="1:21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19"/>
      <c r="N411" s="7"/>
      <c r="O411" s="3"/>
      <c r="P411" s="4"/>
      <c r="Q411" s="4"/>
      <c r="R411" s="4"/>
      <c r="S411" s="4"/>
      <c r="T411" s="4"/>
      <c r="U411" s="5"/>
    </row>
    <row r="412" spans="1:21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19"/>
      <c r="N412" s="7"/>
      <c r="O412" s="3"/>
      <c r="P412" s="4"/>
      <c r="Q412" s="4"/>
      <c r="R412" s="4"/>
      <c r="S412" s="4"/>
      <c r="T412" s="4"/>
      <c r="U412" s="5"/>
    </row>
    <row r="413" spans="1:21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19"/>
      <c r="N413" s="7"/>
      <c r="O413" s="3"/>
      <c r="P413" s="4"/>
      <c r="Q413" s="4"/>
      <c r="R413" s="4"/>
      <c r="S413" s="4"/>
      <c r="T413" s="4"/>
      <c r="U413" s="5"/>
    </row>
    <row r="414" spans="1:21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19"/>
      <c r="N414" s="7"/>
      <c r="O414" s="3"/>
      <c r="P414" s="4"/>
      <c r="Q414" s="4"/>
      <c r="R414" s="4"/>
      <c r="S414" s="4"/>
      <c r="T414" s="4"/>
      <c r="U414" s="5"/>
    </row>
    <row r="415" spans="1:21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19"/>
      <c r="N415" s="7"/>
      <c r="O415" s="3"/>
      <c r="P415" s="4"/>
      <c r="Q415" s="4"/>
      <c r="R415" s="4"/>
      <c r="S415" s="4"/>
      <c r="T415" s="4"/>
      <c r="U415" s="5"/>
    </row>
    <row r="416" spans="1:21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19"/>
      <c r="N416" s="7"/>
      <c r="O416" s="3"/>
      <c r="P416" s="4"/>
      <c r="Q416" s="4"/>
      <c r="R416" s="4"/>
      <c r="S416" s="4"/>
      <c r="T416" s="4"/>
      <c r="U416" s="5"/>
    </row>
    <row r="417" spans="1:21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19"/>
      <c r="N417" s="7"/>
      <c r="O417" s="3"/>
      <c r="P417" s="4"/>
      <c r="Q417" s="4"/>
      <c r="R417" s="4"/>
      <c r="S417" s="4"/>
      <c r="T417" s="4"/>
      <c r="U417" s="5"/>
    </row>
    <row r="418" spans="1:21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19"/>
      <c r="N418" s="7"/>
      <c r="O418" s="3"/>
      <c r="P418" s="4"/>
      <c r="Q418" s="4"/>
      <c r="R418" s="4"/>
      <c r="S418" s="4"/>
      <c r="T418" s="4"/>
      <c r="U418" s="5"/>
    </row>
    <row r="419" spans="1:21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19"/>
      <c r="N419" s="7"/>
      <c r="O419" s="3"/>
      <c r="P419" s="4"/>
      <c r="Q419" s="4"/>
      <c r="R419" s="4"/>
      <c r="S419" s="4"/>
      <c r="T419" s="4"/>
      <c r="U419" s="5"/>
    </row>
    <row r="420" spans="1:21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19"/>
      <c r="N420" s="7"/>
      <c r="O420" s="3"/>
      <c r="P420" s="4"/>
      <c r="Q420" s="4"/>
      <c r="R420" s="4"/>
      <c r="S420" s="4"/>
      <c r="T420" s="4"/>
      <c r="U420" s="5"/>
    </row>
    <row r="421" spans="1:21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19"/>
      <c r="N421" s="7"/>
      <c r="O421" s="3"/>
      <c r="P421" s="4"/>
      <c r="Q421" s="4"/>
      <c r="R421" s="4"/>
      <c r="S421" s="4"/>
      <c r="T421" s="4"/>
      <c r="U421" s="5"/>
    </row>
    <row r="422" spans="1:21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19"/>
      <c r="N422" s="7"/>
      <c r="O422" s="3"/>
      <c r="P422" s="4"/>
      <c r="Q422" s="4"/>
      <c r="R422" s="4"/>
      <c r="S422" s="4"/>
      <c r="T422" s="4"/>
      <c r="U422" s="5"/>
    </row>
    <row r="423" spans="1:21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19"/>
      <c r="N423" s="7"/>
      <c r="O423" s="3"/>
      <c r="P423" s="4"/>
      <c r="Q423" s="4"/>
      <c r="R423" s="4"/>
      <c r="S423" s="4"/>
      <c r="T423" s="4"/>
      <c r="U423" s="5"/>
    </row>
    <row r="424" spans="1:21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19"/>
      <c r="N424" s="7"/>
      <c r="O424" s="3"/>
      <c r="P424" s="4"/>
      <c r="Q424" s="4"/>
      <c r="R424" s="4"/>
      <c r="S424" s="4"/>
      <c r="T424" s="4"/>
      <c r="U424" s="5"/>
    </row>
    <row r="425" spans="1:21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19"/>
      <c r="N425" s="7"/>
      <c r="O425" s="3"/>
      <c r="P425" s="4"/>
      <c r="Q425" s="4"/>
      <c r="R425" s="4"/>
      <c r="S425" s="4"/>
      <c r="T425" s="4"/>
      <c r="U425" s="5"/>
    </row>
    <row r="426" spans="1:21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19"/>
      <c r="N426" s="7"/>
      <c r="O426" s="3"/>
      <c r="P426" s="4"/>
      <c r="Q426" s="4"/>
      <c r="R426" s="4"/>
      <c r="S426" s="4"/>
      <c r="T426" s="4"/>
      <c r="U426" s="5"/>
    </row>
    <row r="427" spans="1:21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19"/>
      <c r="N427" s="7"/>
      <c r="O427" s="3"/>
      <c r="P427" s="4"/>
      <c r="Q427" s="4"/>
      <c r="R427" s="4"/>
      <c r="S427" s="4"/>
      <c r="T427" s="4"/>
      <c r="U427" s="5"/>
    </row>
    <row r="428" spans="1:21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19"/>
      <c r="N428" s="7"/>
      <c r="O428" s="3"/>
      <c r="P428" s="4"/>
      <c r="Q428" s="4"/>
      <c r="R428" s="4"/>
      <c r="S428" s="4"/>
      <c r="T428" s="4"/>
      <c r="U428" s="5"/>
    </row>
    <row r="429" spans="1:21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19"/>
      <c r="N429" s="7"/>
      <c r="O429" s="3"/>
      <c r="P429" s="4"/>
      <c r="Q429" s="4"/>
      <c r="R429" s="4"/>
      <c r="S429" s="4"/>
      <c r="T429" s="4"/>
      <c r="U429" s="5"/>
    </row>
    <row r="430" spans="1:21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19"/>
      <c r="N430" s="7"/>
      <c r="O430" s="3"/>
      <c r="P430" s="4"/>
      <c r="Q430" s="4"/>
      <c r="R430" s="4"/>
      <c r="S430" s="4"/>
      <c r="T430" s="4"/>
      <c r="U430" s="5"/>
    </row>
    <row r="431" spans="1:21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19"/>
      <c r="N431" s="7"/>
      <c r="O431" s="3"/>
      <c r="P431" s="4"/>
      <c r="Q431" s="4"/>
      <c r="R431" s="4"/>
      <c r="S431" s="4"/>
      <c r="T431" s="4"/>
      <c r="U431" s="5"/>
    </row>
    <row r="432" spans="1:21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19"/>
      <c r="N432" s="7"/>
      <c r="O432" s="3"/>
      <c r="P432" s="4"/>
      <c r="Q432" s="4"/>
      <c r="R432" s="4"/>
      <c r="S432" s="4"/>
      <c r="T432" s="4"/>
      <c r="U432" s="5"/>
    </row>
    <row r="433" spans="1:21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19"/>
      <c r="N433" s="7"/>
      <c r="O433" s="3"/>
      <c r="P433" s="4"/>
      <c r="Q433" s="4"/>
      <c r="R433" s="4"/>
      <c r="S433" s="4"/>
      <c r="T433" s="4"/>
      <c r="U433" s="5"/>
    </row>
    <row r="434" spans="1:21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19"/>
      <c r="N434" s="7"/>
      <c r="O434" s="3"/>
      <c r="P434" s="4"/>
      <c r="Q434" s="4"/>
      <c r="R434" s="4"/>
      <c r="S434" s="4"/>
      <c r="T434" s="4"/>
      <c r="U434" s="5"/>
    </row>
    <row r="435" spans="1:21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19"/>
      <c r="N435" s="7"/>
      <c r="O435" s="3"/>
      <c r="P435" s="4"/>
      <c r="Q435" s="4"/>
      <c r="R435" s="4"/>
      <c r="S435" s="4"/>
      <c r="T435" s="4"/>
      <c r="U435" s="5"/>
    </row>
    <row r="436" spans="1:21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19"/>
      <c r="N436" s="7"/>
      <c r="O436" s="3"/>
      <c r="P436" s="4"/>
      <c r="Q436" s="4"/>
      <c r="R436" s="4"/>
      <c r="S436" s="4"/>
      <c r="T436" s="4"/>
      <c r="U436" s="5"/>
    </row>
    <row r="437" spans="1:21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19"/>
      <c r="N437" s="7"/>
      <c r="O437" s="3"/>
      <c r="P437" s="4"/>
      <c r="Q437" s="4"/>
      <c r="R437" s="4"/>
      <c r="S437" s="4"/>
      <c r="T437" s="4"/>
      <c r="U437" s="5"/>
    </row>
    <row r="438" spans="1:21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19"/>
      <c r="N438" s="7"/>
      <c r="O438" s="3"/>
      <c r="P438" s="4"/>
      <c r="Q438" s="4"/>
      <c r="R438" s="4"/>
      <c r="S438" s="4"/>
      <c r="T438" s="4"/>
      <c r="U438" s="5"/>
    </row>
    <row r="439" spans="1:21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19"/>
      <c r="N439" s="7"/>
      <c r="O439" s="3"/>
      <c r="P439" s="4"/>
      <c r="Q439" s="4"/>
      <c r="R439" s="4"/>
      <c r="S439" s="4"/>
      <c r="T439" s="4"/>
      <c r="U439" s="5"/>
    </row>
    <row r="440" spans="1:21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19"/>
      <c r="N440" s="7"/>
      <c r="O440" s="3"/>
      <c r="P440" s="4"/>
      <c r="Q440" s="4"/>
      <c r="R440" s="4"/>
      <c r="S440" s="4"/>
      <c r="T440" s="4"/>
      <c r="U440" s="5"/>
    </row>
    <row r="441" spans="1:21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19"/>
      <c r="N441" s="7"/>
      <c r="O441" s="3"/>
      <c r="P441" s="4"/>
      <c r="Q441" s="4"/>
      <c r="R441" s="4"/>
      <c r="S441" s="4"/>
      <c r="T441" s="4"/>
      <c r="U441" s="5"/>
    </row>
    <row r="442" spans="1:21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19"/>
      <c r="N442" s="7"/>
      <c r="O442" s="3"/>
      <c r="P442" s="4"/>
      <c r="Q442" s="4"/>
      <c r="R442" s="4"/>
      <c r="S442" s="4"/>
      <c r="T442" s="4"/>
      <c r="U442" s="5"/>
    </row>
    <row r="443" spans="1:21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19"/>
      <c r="N443" s="7"/>
      <c r="O443" s="3"/>
      <c r="P443" s="4"/>
      <c r="Q443" s="4"/>
      <c r="R443" s="4"/>
      <c r="S443" s="4"/>
      <c r="T443" s="4"/>
      <c r="U443" s="5"/>
    </row>
    <row r="444" spans="1:21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19"/>
      <c r="N444" s="7"/>
      <c r="O444" s="3"/>
      <c r="P444" s="4"/>
      <c r="Q444" s="4"/>
      <c r="R444" s="4"/>
      <c r="S444" s="4"/>
      <c r="T444" s="4"/>
      <c r="U444" s="5"/>
    </row>
    <row r="445" spans="1:21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19"/>
      <c r="N445" s="7"/>
      <c r="O445" s="3"/>
      <c r="P445" s="4"/>
      <c r="Q445" s="4"/>
      <c r="R445" s="4"/>
      <c r="S445" s="4"/>
      <c r="T445" s="4"/>
      <c r="U445" s="5"/>
    </row>
    <row r="446" spans="1:21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19"/>
      <c r="N446" s="7"/>
      <c r="O446" s="3"/>
      <c r="P446" s="4"/>
      <c r="Q446" s="4"/>
      <c r="R446" s="4"/>
      <c r="S446" s="4"/>
      <c r="T446" s="4"/>
      <c r="U446" s="5"/>
    </row>
    <row r="447" spans="1:21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19"/>
      <c r="N447" s="7"/>
      <c r="O447" s="3"/>
      <c r="P447" s="4"/>
      <c r="Q447" s="4"/>
      <c r="R447" s="4"/>
      <c r="S447" s="4"/>
      <c r="T447" s="4"/>
      <c r="U447" s="5"/>
    </row>
    <row r="448" spans="1:21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19"/>
      <c r="N448" s="7"/>
      <c r="O448" s="3"/>
      <c r="P448" s="4"/>
      <c r="Q448" s="4"/>
      <c r="R448" s="4"/>
      <c r="S448" s="4"/>
      <c r="T448" s="4"/>
      <c r="U448" s="5"/>
    </row>
    <row r="449" spans="1:21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19"/>
      <c r="N449" s="7"/>
      <c r="O449" s="3"/>
      <c r="P449" s="4"/>
      <c r="Q449" s="4"/>
      <c r="R449" s="4"/>
      <c r="S449" s="4"/>
      <c r="T449" s="4"/>
      <c r="U449" s="5"/>
    </row>
    <row r="450" spans="1:21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19"/>
      <c r="N450" s="7"/>
      <c r="O450" s="3"/>
      <c r="P450" s="4"/>
      <c r="Q450" s="4"/>
      <c r="R450" s="4"/>
      <c r="S450" s="4"/>
      <c r="T450" s="4"/>
      <c r="U450" s="5"/>
    </row>
    <row r="451" spans="1:21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19"/>
      <c r="N451" s="7"/>
      <c r="O451" s="3"/>
      <c r="P451" s="4"/>
      <c r="Q451" s="4"/>
      <c r="R451" s="4"/>
      <c r="S451" s="4"/>
      <c r="T451" s="4"/>
      <c r="U451" s="5"/>
    </row>
    <row r="452" spans="1:21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19"/>
      <c r="N452" s="7"/>
      <c r="O452" s="3"/>
      <c r="P452" s="4"/>
      <c r="Q452" s="4"/>
      <c r="R452" s="4"/>
      <c r="S452" s="4"/>
      <c r="T452" s="4"/>
      <c r="U452" s="5"/>
    </row>
    <row r="453" spans="1:21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19"/>
      <c r="N453" s="7"/>
      <c r="O453" s="3"/>
      <c r="P453" s="4"/>
      <c r="Q453" s="4"/>
      <c r="R453" s="4"/>
      <c r="S453" s="4"/>
      <c r="T453" s="4"/>
      <c r="U453" s="5"/>
    </row>
    <row r="454" spans="1:21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19"/>
      <c r="N454" s="7"/>
      <c r="O454" s="3"/>
      <c r="P454" s="4"/>
      <c r="Q454" s="4"/>
      <c r="R454" s="4"/>
      <c r="S454" s="4"/>
      <c r="T454" s="4"/>
      <c r="U454" s="5"/>
    </row>
    <row r="455" spans="1:21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19"/>
      <c r="N455" s="7"/>
      <c r="O455" s="3"/>
      <c r="P455" s="4"/>
      <c r="Q455" s="4"/>
      <c r="R455" s="4"/>
      <c r="S455" s="4"/>
      <c r="T455" s="4"/>
      <c r="U455" s="5"/>
    </row>
    <row r="456" spans="1:21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19"/>
      <c r="N456" s="7"/>
      <c r="O456" s="3"/>
      <c r="P456" s="4"/>
      <c r="Q456" s="4"/>
      <c r="R456" s="4"/>
      <c r="S456" s="4"/>
      <c r="T456" s="4"/>
      <c r="U456" s="5"/>
    </row>
    <row r="457" spans="1:21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19"/>
      <c r="N457" s="7"/>
      <c r="O457" s="3"/>
      <c r="P457" s="4"/>
      <c r="Q457" s="4"/>
      <c r="R457" s="4"/>
      <c r="S457" s="4"/>
      <c r="T457" s="4"/>
      <c r="U457" s="5"/>
    </row>
    <row r="458" spans="1:21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19"/>
      <c r="N458" s="7"/>
      <c r="O458" s="3"/>
      <c r="P458" s="4"/>
      <c r="Q458" s="4"/>
      <c r="R458" s="4"/>
      <c r="S458" s="4"/>
      <c r="T458" s="4"/>
      <c r="U458" s="5"/>
    </row>
    <row r="459" spans="1:21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19"/>
      <c r="N459" s="7"/>
      <c r="O459" s="3"/>
      <c r="P459" s="4"/>
      <c r="Q459" s="4"/>
      <c r="R459" s="4"/>
      <c r="S459" s="4"/>
      <c r="T459" s="4"/>
      <c r="U459" s="5"/>
    </row>
    <row r="460" spans="1:21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19"/>
      <c r="N460" s="7"/>
      <c r="O460" s="3"/>
      <c r="P460" s="4"/>
      <c r="Q460" s="4"/>
      <c r="R460" s="4"/>
      <c r="S460" s="4"/>
      <c r="T460" s="4"/>
      <c r="U460" s="5"/>
    </row>
    <row r="461" spans="1:21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19"/>
      <c r="N461" s="7"/>
      <c r="O461" s="3"/>
      <c r="P461" s="4"/>
      <c r="Q461" s="4"/>
      <c r="R461" s="4"/>
      <c r="S461" s="4"/>
      <c r="T461" s="4"/>
      <c r="U461" s="5"/>
    </row>
    <row r="462" spans="1:21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19"/>
      <c r="N462" s="7"/>
      <c r="O462" s="3"/>
      <c r="P462" s="4"/>
      <c r="Q462" s="4"/>
      <c r="R462" s="4"/>
      <c r="S462" s="4"/>
      <c r="T462" s="4"/>
      <c r="U462" s="5"/>
    </row>
    <row r="463" spans="1:21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19"/>
      <c r="N463" s="7"/>
      <c r="O463" s="3"/>
      <c r="P463" s="4"/>
      <c r="Q463" s="4"/>
      <c r="R463" s="4"/>
      <c r="S463" s="4"/>
      <c r="T463" s="4"/>
      <c r="U463" s="5"/>
    </row>
    <row r="464" spans="1:21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19"/>
      <c r="N464" s="7"/>
      <c r="O464" s="3"/>
      <c r="P464" s="4"/>
      <c r="Q464" s="4"/>
      <c r="R464" s="4"/>
      <c r="S464" s="4"/>
      <c r="T464" s="4"/>
      <c r="U464" s="5"/>
    </row>
    <row r="465" spans="1:21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19"/>
      <c r="N465" s="7"/>
      <c r="O465" s="3"/>
      <c r="P465" s="4"/>
      <c r="Q465" s="4"/>
      <c r="R465" s="4"/>
      <c r="S465" s="4"/>
      <c r="T465" s="4"/>
      <c r="U465" s="5"/>
    </row>
    <row r="466" spans="1:21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19"/>
      <c r="N466" s="7"/>
      <c r="O466" s="3"/>
      <c r="P466" s="4"/>
      <c r="Q466" s="4"/>
      <c r="R466" s="4"/>
      <c r="S466" s="4"/>
      <c r="T466" s="4"/>
      <c r="U466" s="5"/>
    </row>
    <row r="467" spans="1:21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19"/>
      <c r="N467" s="7"/>
      <c r="O467" s="3"/>
      <c r="P467" s="4"/>
      <c r="Q467" s="4"/>
      <c r="R467" s="4"/>
      <c r="S467" s="4"/>
      <c r="T467" s="4"/>
      <c r="U467" s="5"/>
    </row>
    <row r="468" spans="1:21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19"/>
      <c r="N468" s="7"/>
      <c r="O468" s="3"/>
      <c r="P468" s="4"/>
      <c r="Q468" s="4"/>
      <c r="R468" s="4"/>
      <c r="S468" s="4"/>
      <c r="T468" s="4"/>
      <c r="U468" s="5"/>
    </row>
    <row r="469" spans="1:21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19"/>
      <c r="N469" s="7"/>
      <c r="O469" s="3"/>
      <c r="P469" s="4"/>
      <c r="Q469" s="4"/>
      <c r="R469" s="4"/>
      <c r="S469" s="4"/>
      <c r="T469" s="4"/>
      <c r="U469" s="5"/>
    </row>
    <row r="470" spans="1:21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19"/>
      <c r="N470" s="7"/>
      <c r="O470" s="3"/>
      <c r="P470" s="4"/>
      <c r="Q470" s="4"/>
      <c r="R470" s="4"/>
      <c r="S470" s="4"/>
      <c r="T470" s="4"/>
      <c r="U470" s="5"/>
    </row>
    <row r="471" spans="1:21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19"/>
      <c r="N471" s="7"/>
      <c r="O471" s="3"/>
      <c r="P471" s="4"/>
      <c r="Q471" s="4"/>
      <c r="R471" s="4"/>
      <c r="S471" s="4"/>
      <c r="T471" s="4"/>
      <c r="U471" s="5"/>
    </row>
    <row r="472" spans="1:21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19"/>
      <c r="N472" s="7"/>
      <c r="O472" s="3"/>
      <c r="P472" s="4"/>
      <c r="Q472" s="4"/>
      <c r="R472" s="4"/>
      <c r="S472" s="4"/>
      <c r="T472" s="4"/>
      <c r="U472" s="5"/>
    </row>
    <row r="473" spans="1:21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19"/>
      <c r="N473" s="7"/>
      <c r="O473" s="3"/>
      <c r="P473" s="4"/>
      <c r="Q473" s="4"/>
      <c r="R473" s="4"/>
      <c r="S473" s="4"/>
      <c r="T473" s="4"/>
      <c r="U473" s="5"/>
    </row>
    <row r="474" spans="1:21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19"/>
      <c r="N474" s="7"/>
      <c r="O474" s="3"/>
      <c r="P474" s="4"/>
      <c r="Q474" s="4"/>
      <c r="R474" s="4"/>
      <c r="S474" s="4"/>
      <c r="T474" s="4"/>
      <c r="U474" s="5"/>
    </row>
    <row r="475" spans="1:21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19"/>
      <c r="N475" s="7"/>
      <c r="O475" s="3"/>
      <c r="P475" s="4"/>
      <c r="Q475" s="4"/>
      <c r="R475" s="4"/>
      <c r="S475" s="4"/>
      <c r="T475" s="4"/>
      <c r="U475" s="5"/>
    </row>
    <row r="476" spans="1:21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19"/>
      <c r="N476" s="7"/>
      <c r="O476" s="3"/>
      <c r="P476" s="4"/>
      <c r="Q476" s="4"/>
      <c r="R476" s="4"/>
      <c r="S476" s="4"/>
      <c r="T476" s="4"/>
      <c r="U476" s="5"/>
    </row>
    <row r="477" spans="1:21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19"/>
      <c r="N477" s="7"/>
      <c r="O477" s="3"/>
      <c r="P477" s="4"/>
      <c r="Q477" s="4"/>
      <c r="R477" s="4"/>
      <c r="S477" s="4"/>
      <c r="T477" s="4"/>
      <c r="U477" s="5"/>
    </row>
    <row r="478" spans="1:21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19"/>
      <c r="N478" s="7"/>
      <c r="O478" s="3"/>
      <c r="P478" s="4"/>
      <c r="Q478" s="4"/>
      <c r="R478" s="4"/>
      <c r="S478" s="4"/>
      <c r="T478" s="4"/>
      <c r="U478" s="5"/>
    </row>
    <row r="479" spans="1:21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19"/>
      <c r="N479" s="7"/>
      <c r="O479" s="3"/>
      <c r="P479" s="4"/>
      <c r="Q479" s="4"/>
      <c r="R479" s="4"/>
      <c r="S479" s="4"/>
      <c r="T479" s="4"/>
      <c r="U479" s="5"/>
    </row>
    <row r="480" spans="1:21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19"/>
      <c r="N480" s="7"/>
      <c r="O480" s="3"/>
      <c r="P480" s="4"/>
      <c r="Q480" s="4"/>
      <c r="R480" s="4"/>
      <c r="S480" s="4"/>
      <c r="T480" s="4"/>
      <c r="U480" s="5"/>
    </row>
    <row r="481" spans="1:21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19"/>
      <c r="N481" s="7"/>
      <c r="O481" s="3"/>
      <c r="P481" s="4"/>
      <c r="Q481" s="4"/>
      <c r="R481" s="4"/>
      <c r="S481" s="4"/>
      <c r="T481" s="4"/>
      <c r="U481" s="5"/>
    </row>
    <row r="482" spans="1:21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19"/>
      <c r="N482" s="7"/>
      <c r="O482" s="3"/>
      <c r="P482" s="4"/>
      <c r="Q482" s="4"/>
      <c r="R482" s="4"/>
      <c r="S482" s="4"/>
      <c r="T482" s="4"/>
      <c r="U482" s="5"/>
    </row>
    <row r="483" spans="1:21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19"/>
      <c r="N483" s="7"/>
      <c r="O483" s="3"/>
      <c r="P483" s="4"/>
      <c r="Q483" s="4"/>
      <c r="R483" s="4"/>
      <c r="S483" s="4"/>
      <c r="T483" s="4"/>
      <c r="U483" s="5"/>
    </row>
    <row r="484" spans="1:21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19"/>
      <c r="N484" s="7"/>
      <c r="O484" s="3"/>
      <c r="P484" s="4"/>
      <c r="Q484" s="4"/>
      <c r="R484" s="4"/>
      <c r="S484" s="4"/>
      <c r="T484" s="4"/>
      <c r="U484" s="5"/>
    </row>
    <row r="485" spans="1:21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19"/>
      <c r="N485" s="7"/>
      <c r="O485" s="3"/>
      <c r="P485" s="4"/>
      <c r="Q485" s="4"/>
      <c r="R485" s="4"/>
      <c r="S485" s="4"/>
      <c r="T485" s="4"/>
      <c r="U485" s="5"/>
    </row>
    <row r="486" spans="1:21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19"/>
      <c r="N486" s="7"/>
      <c r="O486" s="3"/>
      <c r="P486" s="4"/>
      <c r="Q486" s="4"/>
      <c r="R486" s="4"/>
      <c r="S486" s="4"/>
      <c r="T486" s="4"/>
      <c r="U486" s="5"/>
    </row>
    <row r="487" spans="1:21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19"/>
      <c r="N487" s="7"/>
      <c r="O487" s="3"/>
      <c r="P487" s="4"/>
      <c r="Q487" s="4"/>
      <c r="R487" s="4"/>
      <c r="S487" s="4"/>
      <c r="T487" s="4"/>
      <c r="U487" s="5"/>
    </row>
    <row r="488" spans="1:21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19"/>
      <c r="N488" s="7"/>
      <c r="O488" s="3"/>
      <c r="P488" s="4"/>
      <c r="Q488" s="4"/>
      <c r="R488" s="4"/>
      <c r="S488" s="4"/>
      <c r="T488" s="4"/>
      <c r="U488" s="5"/>
    </row>
    <row r="489" spans="1:21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19"/>
      <c r="N489" s="7"/>
      <c r="O489" s="3"/>
      <c r="P489" s="4"/>
      <c r="Q489" s="4"/>
      <c r="R489" s="4"/>
      <c r="S489" s="4"/>
      <c r="T489" s="4"/>
      <c r="U489" s="5"/>
    </row>
    <row r="490" spans="1:21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19"/>
      <c r="N490" s="7"/>
      <c r="O490" s="3"/>
      <c r="P490" s="4"/>
      <c r="Q490" s="4"/>
      <c r="R490" s="4"/>
      <c r="S490" s="4"/>
      <c r="T490" s="4"/>
      <c r="U490" s="5"/>
    </row>
    <row r="491" spans="1:21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19"/>
      <c r="N491" s="7"/>
      <c r="O491" s="3"/>
      <c r="P491" s="4"/>
      <c r="Q491" s="4"/>
      <c r="R491" s="4"/>
      <c r="S491" s="4"/>
      <c r="T491" s="4"/>
      <c r="U491" s="5"/>
    </row>
    <row r="492" spans="1:21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19"/>
      <c r="N492" s="7"/>
      <c r="O492" s="3"/>
      <c r="P492" s="4"/>
      <c r="Q492" s="4"/>
      <c r="R492" s="4"/>
      <c r="S492" s="4"/>
      <c r="T492" s="4"/>
      <c r="U492" s="5"/>
    </row>
    <row r="493" spans="1:21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19"/>
      <c r="N493" s="7"/>
      <c r="O493" s="3"/>
      <c r="P493" s="4"/>
      <c r="Q493" s="4"/>
      <c r="R493" s="4"/>
      <c r="S493" s="4"/>
      <c r="T493" s="4"/>
      <c r="U493" s="5"/>
    </row>
    <row r="494" spans="1:21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19"/>
      <c r="N494" s="7"/>
      <c r="O494" s="3"/>
      <c r="P494" s="4"/>
      <c r="Q494" s="4"/>
      <c r="R494" s="4"/>
      <c r="S494" s="4"/>
      <c r="T494" s="4"/>
      <c r="U494" s="5"/>
    </row>
    <row r="495" spans="1:21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19"/>
      <c r="N495" s="7"/>
      <c r="O495" s="3"/>
      <c r="P495" s="4"/>
      <c r="Q495" s="4"/>
      <c r="R495" s="4"/>
      <c r="S495" s="4"/>
      <c r="T495" s="4"/>
      <c r="U495" s="5"/>
    </row>
    <row r="496" spans="1:21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19"/>
      <c r="N496" s="7"/>
      <c r="O496" s="3"/>
      <c r="P496" s="4"/>
      <c r="Q496" s="4"/>
      <c r="R496" s="4"/>
      <c r="S496" s="4"/>
      <c r="T496" s="4"/>
      <c r="U496" s="5"/>
    </row>
    <row r="497" spans="1:21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19"/>
      <c r="N497" s="7"/>
      <c r="O497" s="3"/>
      <c r="P497" s="4"/>
      <c r="Q497" s="4"/>
      <c r="R497" s="4"/>
      <c r="S497" s="4"/>
      <c r="T497" s="4"/>
      <c r="U497" s="5"/>
    </row>
    <row r="498" spans="1:21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19"/>
      <c r="N498" s="7"/>
      <c r="O498" s="3"/>
      <c r="P498" s="4"/>
      <c r="Q498" s="4"/>
      <c r="R498" s="4"/>
      <c r="S498" s="4"/>
      <c r="T498" s="4"/>
      <c r="U498" s="5"/>
    </row>
    <row r="499" spans="1:21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19"/>
      <c r="N499" s="7"/>
      <c r="O499" s="3"/>
      <c r="P499" s="4"/>
      <c r="Q499" s="4"/>
      <c r="R499" s="4"/>
      <c r="S499" s="4"/>
      <c r="T499" s="4"/>
      <c r="U499" s="5"/>
    </row>
    <row r="500" spans="1:21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19"/>
      <c r="N500" s="7"/>
      <c r="O500" s="3"/>
      <c r="P500" s="4"/>
      <c r="Q500" s="4"/>
      <c r="R500" s="4"/>
      <c r="S500" s="4"/>
      <c r="T500" s="4"/>
      <c r="U500" s="5"/>
    </row>
    <row r="501" spans="1:21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19"/>
      <c r="N501" s="7"/>
      <c r="O501" s="3"/>
      <c r="P501" s="4"/>
      <c r="Q501" s="4"/>
      <c r="R501" s="4"/>
      <c r="S501" s="4"/>
      <c r="T501" s="4"/>
      <c r="U501" s="5"/>
    </row>
    <row r="502" spans="1:21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19"/>
      <c r="N502" s="7"/>
      <c r="O502" s="3"/>
      <c r="P502" s="4"/>
      <c r="Q502" s="4"/>
      <c r="R502" s="4"/>
      <c r="S502" s="4"/>
      <c r="T502" s="4"/>
      <c r="U502" s="5"/>
    </row>
    <row r="503" spans="1:21" ht="11.2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19"/>
      <c r="N503" s="7"/>
      <c r="O503" s="3"/>
      <c r="P503" s="4"/>
      <c r="Q503" s="4"/>
      <c r="R503" s="4"/>
      <c r="S503" s="4"/>
      <c r="T503" s="4"/>
      <c r="U503" s="5"/>
    </row>
    <row r="504" spans="1:21" ht="11.2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19"/>
      <c r="N504" s="7"/>
      <c r="O504" s="3"/>
      <c r="P504" s="4"/>
      <c r="Q504" s="4"/>
      <c r="R504" s="4"/>
      <c r="S504" s="4"/>
      <c r="T504" s="4"/>
      <c r="U504" s="5"/>
    </row>
    <row r="505" spans="1:21" ht="11.2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19"/>
      <c r="N505" s="7"/>
      <c r="O505" s="3"/>
      <c r="P505" s="4"/>
      <c r="Q505" s="4"/>
      <c r="R505" s="4"/>
      <c r="S505" s="4"/>
      <c r="T505" s="4"/>
      <c r="U505" s="5"/>
    </row>
    <row r="506" spans="1:21" ht="11.25" x14ac:dyDescent="0.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19"/>
      <c r="N506" s="7"/>
      <c r="O506" s="3"/>
      <c r="P506" s="4"/>
      <c r="Q506" s="4"/>
      <c r="R506" s="4"/>
      <c r="S506" s="4"/>
      <c r="T506" s="4"/>
      <c r="U506" s="5"/>
    </row>
    <row r="507" spans="1:21" ht="11.25" x14ac:dyDescent="0.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19"/>
      <c r="N507" s="7"/>
      <c r="O507" s="3"/>
      <c r="P507" s="4"/>
      <c r="Q507" s="4"/>
      <c r="R507" s="4"/>
      <c r="S507" s="4"/>
      <c r="T507" s="4"/>
      <c r="U507" s="5"/>
    </row>
    <row r="508" spans="1:21" ht="11.25" x14ac:dyDescent="0.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19"/>
      <c r="N508" s="7"/>
      <c r="O508" s="3"/>
      <c r="P508" s="4"/>
      <c r="Q508" s="4"/>
      <c r="R508" s="4"/>
      <c r="S508" s="4"/>
      <c r="T508" s="4"/>
      <c r="U508" s="5"/>
    </row>
    <row r="509" spans="1:21" ht="11.25" x14ac:dyDescent="0.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19"/>
      <c r="N509" s="7"/>
      <c r="O509" s="3"/>
      <c r="P509" s="4"/>
      <c r="Q509" s="4"/>
      <c r="R509" s="4"/>
      <c r="S509" s="4"/>
      <c r="T509" s="4"/>
      <c r="U509" s="5"/>
    </row>
    <row r="510" spans="1:21" ht="11.25" x14ac:dyDescent="0.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19"/>
      <c r="N510" s="7"/>
      <c r="O510" s="3"/>
      <c r="P510" s="4"/>
      <c r="Q510" s="4"/>
      <c r="R510" s="4"/>
      <c r="S510" s="4"/>
      <c r="T510" s="4"/>
      <c r="U510" s="5"/>
    </row>
    <row r="511" spans="1:21" ht="11.25" x14ac:dyDescent="0.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19"/>
      <c r="N511" s="7"/>
      <c r="O511" s="3"/>
      <c r="P511" s="4"/>
      <c r="Q511" s="4"/>
      <c r="R511" s="4"/>
      <c r="S511" s="4"/>
      <c r="T511" s="4"/>
      <c r="U511" s="5"/>
    </row>
    <row r="512" spans="1:21" ht="11.25" x14ac:dyDescent="0.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19"/>
      <c r="N512" s="7"/>
      <c r="O512" s="3"/>
      <c r="P512" s="4"/>
      <c r="Q512" s="4"/>
      <c r="R512" s="4"/>
      <c r="S512" s="4"/>
      <c r="T512" s="4"/>
      <c r="U512" s="5"/>
    </row>
    <row r="513" spans="1:21" ht="11.25" x14ac:dyDescent="0.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19"/>
      <c r="N513" s="7"/>
      <c r="O513" s="3"/>
      <c r="P513" s="4"/>
      <c r="Q513" s="4"/>
      <c r="R513" s="4"/>
      <c r="S513" s="4"/>
      <c r="T513" s="4"/>
      <c r="U513" s="5"/>
    </row>
    <row r="514" spans="1:21" ht="11.25" x14ac:dyDescent="0.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19"/>
      <c r="N514" s="7"/>
      <c r="O514" s="3"/>
      <c r="P514" s="4"/>
      <c r="Q514" s="4"/>
      <c r="R514" s="4"/>
      <c r="S514" s="4"/>
      <c r="T514" s="4"/>
      <c r="U514" s="5"/>
    </row>
  </sheetData>
  <mergeCells count="1">
    <mergeCell ref="I6:J6"/>
  </mergeCells>
  <phoneticPr fontId="2"/>
  <conditionalFormatting sqref="A14:A27 A32:A52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予選ヒートAGr-レース結果表</vt:lpstr>
      <vt:lpstr>'予選ヒートAGr-レース結果表'!Print_Area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2022-07-17T06:42:02Z</dcterms:created>
  <dcterms:modified xsi:type="dcterms:W3CDTF">2022-07-17T06:42:57Z</dcterms:modified>
</cp:coreProperties>
</file>