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レース結果表" sheetId="1" r:id="rId1"/>
  </sheets>
  <externalReferences>
    <externalReference r:id="rId2"/>
  </externalReferences>
  <definedNames>
    <definedName name="_xlnm.Print_Area" localSheetId="0">'予選ヒート-レース結果表'!$A$1:$O$73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1" l="1"/>
  <c r="D60" i="1" a="1"/>
  <c r="D60" i="1" s="1"/>
  <c r="D59" i="1"/>
  <c r="D59" i="1" a="1"/>
  <c r="D58" i="1"/>
  <c r="D58" i="1" a="1"/>
  <c r="D57" i="1" a="1"/>
  <c r="D57" i="1" s="1"/>
  <c r="N31" i="1"/>
  <c r="A14" i="1"/>
  <c r="T14" i="1" s="1"/>
  <c r="T13" i="1"/>
  <c r="I13" i="1"/>
  <c r="E13" i="1"/>
  <c r="B13" i="1"/>
  <c r="M13" i="1" s="1"/>
  <c r="N11" i="1"/>
  <c r="N13" i="1" s="1"/>
  <c r="A9" i="1"/>
  <c r="A7" i="1"/>
  <c r="J6" i="1"/>
  <c r="F13" i="1" l="1"/>
  <c r="J13" i="1"/>
  <c r="K13" i="1" s="1"/>
  <c r="Q13" i="1"/>
  <c r="R13" i="1" s="1"/>
  <c r="U13" i="1"/>
  <c r="A15" i="1"/>
  <c r="C13" i="1"/>
  <c r="D13" i="1" s="1"/>
  <c r="G13" i="1"/>
  <c r="H13" i="1"/>
  <c r="B14" i="1"/>
  <c r="J14" i="1" s="1"/>
  <c r="T15" i="1" l="1"/>
  <c r="B15" i="1"/>
  <c r="A16" i="1"/>
  <c r="M14" i="1"/>
  <c r="N14" i="1" s="1"/>
  <c r="L14" i="1"/>
  <c r="F14" i="1"/>
  <c r="I14" i="1"/>
  <c r="E14" i="1"/>
  <c r="H14" i="1"/>
  <c r="U14" i="1"/>
  <c r="C14" i="1"/>
  <c r="D14" i="1" s="1"/>
  <c r="Q14" i="1"/>
  <c r="R14" i="1" s="1"/>
  <c r="S14" i="1" s="1"/>
  <c r="G14" i="1"/>
  <c r="K14" i="1"/>
  <c r="S13" i="1"/>
  <c r="U15" i="1" l="1"/>
  <c r="Q15" i="1"/>
  <c r="R15" i="1" s="1"/>
  <c r="S15" i="1" s="1"/>
  <c r="G15" i="1"/>
  <c r="C15" i="1"/>
  <c r="D15" i="1" s="1"/>
  <c r="F15" i="1"/>
  <c r="I15" i="1"/>
  <c r="E15" i="1"/>
  <c r="H15" i="1"/>
  <c r="L15" i="1"/>
  <c r="J15" i="1"/>
  <c r="A17" i="1"/>
  <c r="K16" i="1"/>
  <c r="T16" i="1"/>
  <c r="J16" i="1"/>
  <c r="B16" i="1"/>
  <c r="M16" i="1"/>
  <c r="N16" i="1" s="1"/>
  <c r="M15" i="1"/>
  <c r="N15" i="1" s="1"/>
  <c r="K15" i="1"/>
  <c r="H16" i="1" l="1"/>
  <c r="U16" i="1"/>
  <c r="Q16" i="1"/>
  <c r="R16" i="1" s="1"/>
  <c r="S16" i="1" s="1"/>
  <c r="G16" i="1"/>
  <c r="C16" i="1"/>
  <c r="D16" i="1" s="1"/>
  <c r="F16" i="1"/>
  <c r="I16" i="1"/>
  <c r="E16" i="1"/>
  <c r="L16" i="1"/>
  <c r="A18" i="1"/>
  <c r="T17" i="1"/>
  <c r="B17" i="1"/>
  <c r="I17" i="1" l="1"/>
  <c r="E17" i="1"/>
  <c r="H17" i="1"/>
  <c r="U17" i="1"/>
  <c r="Q17" i="1"/>
  <c r="R17" i="1" s="1"/>
  <c r="S17" i="1" s="1"/>
  <c r="G17" i="1"/>
  <c r="C17" i="1"/>
  <c r="D17" i="1" s="1"/>
  <c r="F17" i="1"/>
  <c r="L17" i="1"/>
  <c r="T18" i="1"/>
  <c r="B18" i="1"/>
  <c r="J18" i="1" s="1"/>
  <c r="A19" i="1"/>
  <c r="K18" i="1"/>
  <c r="J17" i="1"/>
  <c r="M17" i="1"/>
  <c r="N17" i="1" s="1"/>
  <c r="K17" i="1"/>
  <c r="L18" i="1" l="1"/>
  <c r="F18" i="1"/>
  <c r="I18" i="1"/>
  <c r="E18" i="1"/>
  <c r="H18" i="1"/>
  <c r="G18" i="1"/>
  <c r="U18" i="1"/>
  <c r="C18" i="1"/>
  <c r="D18" i="1" s="1"/>
  <c r="Q18" i="1"/>
  <c r="R18" i="1" s="1"/>
  <c r="T19" i="1"/>
  <c r="J19" i="1"/>
  <c r="B19" i="1"/>
  <c r="K19" i="1" s="1"/>
  <c r="A20" i="1"/>
  <c r="L19" i="1"/>
  <c r="M18" i="1"/>
  <c r="N18" i="1" s="1"/>
  <c r="M19" i="1" l="1"/>
  <c r="N19" i="1" s="1"/>
  <c r="A21" i="1"/>
  <c r="K20" i="1"/>
  <c r="T20" i="1"/>
  <c r="B20" i="1"/>
  <c r="M20" i="1"/>
  <c r="N20" i="1" s="1"/>
  <c r="U19" i="1"/>
  <c r="Q19" i="1"/>
  <c r="R19" i="1" s="1"/>
  <c r="S19" i="1" s="1"/>
  <c r="G19" i="1"/>
  <c r="C19" i="1"/>
  <c r="D19" i="1" s="1"/>
  <c r="F19" i="1"/>
  <c r="I19" i="1"/>
  <c r="E19" i="1"/>
  <c r="H19" i="1"/>
  <c r="S18" i="1"/>
  <c r="H20" i="1" l="1"/>
  <c r="U20" i="1"/>
  <c r="Q20" i="1"/>
  <c r="R20" i="1" s="1"/>
  <c r="S20" i="1" s="1"/>
  <c r="G20" i="1"/>
  <c r="C20" i="1"/>
  <c r="D20" i="1" s="1"/>
  <c r="F20" i="1"/>
  <c r="E20" i="1"/>
  <c r="I20" i="1"/>
  <c r="L20" i="1"/>
  <c r="J20" i="1"/>
  <c r="A22" i="1"/>
  <c r="B21" i="1"/>
  <c r="J21" i="1"/>
  <c r="T21" i="1"/>
  <c r="I21" i="1" l="1"/>
  <c r="E21" i="1"/>
  <c r="H21" i="1"/>
  <c r="U21" i="1"/>
  <c r="Q21" i="1"/>
  <c r="R21" i="1" s="1"/>
  <c r="S21" i="1" s="1"/>
  <c r="G21" i="1"/>
  <c r="C21" i="1"/>
  <c r="D21" i="1" s="1"/>
  <c r="F21" i="1"/>
  <c r="B22" i="1"/>
  <c r="M22" i="1" s="1"/>
  <c r="N22" i="1" s="1"/>
  <c r="A23" i="1"/>
  <c r="T22" i="1"/>
  <c r="M21" i="1"/>
  <c r="N21" i="1" s="1"/>
  <c r="K21" i="1"/>
  <c r="L21" i="1"/>
  <c r="J22" i="1" l="1"/>
  <c r="A24" i="1"/>
  <c r="T23" i="1"/>
  <c r="B23" i="1"/>
  <c r="L23" i="1" s="1"/>
  <c r="M23" i="1"/>
  <c r="N23" i="1" s="1"/>
  <c r="U22" i="1"/>
  <c r="Q22" i="1"/>
  <c r="R22" i="1" s="1"/>
  <c r="S22" i="1" s="1"/>
  <c r="G22" i="1"/>
  <c r="I22" i="1"/>
  <c r="F22" i="1"/>
  <c r="E22" i="1"/>
  <c r="H22" i="1"/>
  <c r="C22" i="1"/>
  <c r="D22" i="1" s="1"/>
  <c r="L22" i="1"/>
  <c r="K22" i="1"/>
  <c r="K23" i="1" l="1"/>
  <c r="H23" i="1"/>
  <c r="F23" i="1"/>
  <c r="U23" i="1"/>
  <c r="C23" i="1"/>
  <c r="D23" i="1" s="1"/>
  <c r="I23" i="1"/>
  <c r="Q23" i="1"/>
  <c r="R23" i="1" s="1"/>
  <c r="G23" i="1"/>
  <c r="E23" i="1"/>
  <c r="A25" i="1"/>
  <c r="T24" i="1"/>
  <c r="B24" i="1"/>
  <c r="J23" i="1"/>
  <c r="I24" i="1" l="1"/>
  <c r="E24" i="1"/>
  <c r="U24" i="1"/>
  <c r="Q24" i="1"/>
  <c r="R24" i="1" s="1"/>
  <c r="G24" i="1"/>
  <c r="C24" i="1"/>
  <c r="D24" i="1" s="1"/>
  <c r="H24" i="1"/>
  <c r="F24" i="1"/>
  <c r="T25" i="1"/>
  <c r="B25" i="1"/>
  <c r="J25" i="1" s="1"/>
  <c r="A26" i="1"/>
  <c r="K25" i="1"/>
  <c r="K24" i="1"/>
  <c r="J24" i="1"/>
  <c r="M24" i="1"/>
  <c r="N24" i="1" s="1"/>
  <c r="L24" i="1"/>
  <c r="M25" i="1" l="1"/>
  <c r="N25" i="1" s="1"/>
  <c r="F25" i="1"/>
  <c r="H25" i="1"/>
  <c r="E25" i="1"/>
  <c r="U25" i="1"/>
  <c r="C25" i="1"/>
  <c r="D25" i="1" s="1"/>
  <c r="I25" i="1"/>
  <c r="Q25" i="1"/>
  <c r="R25" i="1" s="1"/>
  <c r="S25" i="1" s="1"/>
  <c r="G25" i="1"/>
  <c r="L25" i="1"/>
  <c r="M26" i="1"/>
  <c r="N26" i="1" s="1"/>
  <c r="T26" i="1"/>
  <c r="J26" i="1"/>
  <c r="B26" i="1"/>
  <c r="A27" i="1"/>
  <c r="L26" i="1"/>
  <c r="U26" i="1" l="1"/>
  <c r="Q26" i="1"/>
  <c r="R26" i="1" s="1"/>
  <c r="G26" i="1"/>
  <c r="C26" i="1"/>
  <c r="D26" i="1" s="1"/>
  <c r="I26" i="1"/>
  <c r="E26" i="1"/>
  <c r="H26" i="1"/>
  <c r="F26" i="1"/>
  <c r="K26" i="1"/>
  <c r="A28" i="1"/>
  <c r="L27" i="1"/>
  <c r="T27" i="1"/>
  <c r="B27" i="1"/>
  <c r="M27" i="1"/>
  <c r="N27" i="1" s="1"/>
  <c r="K27" i="1"/>
  <c r="H27" i="1" l="1"/>
  <c r="F27" i="1"/>
  <c r="Q27" i="1"/>
  <c r="R27" i="1" s="1"/>
  <c r="S27" i="1" s="1"/>
  <c r="G27" i="1"/>
  <c r="E27" i="1"/>
  <c r="U27" i="1"/>
  <c r="C27" i="1"/>
  <c r="D27" i="1" s="1"/>
  <c r="I27" i="1"/>
  <c r="A29" i="1"/>
  <c r="L28" i="1"/>
  <c r="T28" i="1"/>
  <c r="B28" i="1"/>
  <c r="S26" i="1"/>
  <c r="J27" i="1"/>
  <c r="I28" i="1" l="1"/>
  <c r="E28" i="1"/>
  <c r="U28" i="1"/>
  <c r="Q28" i="1"/>
  <c r="R28" i="1" s="1"/>
  <c r="G28" i="1"/>
  <c r="C28" i="1"/>
  <c r="D28" i="1" s="1"/>
  <c r="H28" i="1"/>
  <c r="F28" i="1"/>
  <c r="J28" i="1"/>
  <c r="K28" i="1"/>
  <c r="T29" i="1"/>
  <c r="J29" i="1"/>
  <c r="B29" i="1"/>
  <c r="A30" i="1"/>
  <c r="L29" i="1"/>
  <c r="M29" i="1"/>
  <c r="N29" i="1" s="1"/>
  <c r="K29" i="1"/>
  <c r="M28" i="1"/>
  <c r="N28" i="1" s="1"/>
  <c r="S28" i="1" l="1"/>
  <c r="A31" i="1"/>
  <c r="K30" i="1"/>
  <c r="T30" i="1"/>
  <c r="J30" i="1"/>
  <c r="B30" i="1"/>
  <c r="L30" i="1" s="1"/>
  <c r="F29" i="1"/>
  <c r="H29" i="1"/>
  <c r="I29" i="1"/>
  <c r="Q29" i="1"/>
  <c r="R29" i="1" s="1"/>
  <c r="S29" i="1" s="1"/>
  <c r="G29" i="1"/>
  <c r="E29" i="1"/>
  <c r="U29" i="1"/>
  <c r="C29" i="1"/>
  <c r="D29" i="1" s="1"/>
  <c r="A32" i="1" l="1"/>
  <c r="T31" i="1"/>
  <c r="B31" i="1"/>
  <c r="U30" i="1"/>
  <c r="Q30" i="1"/>
  <c r="R30" i="1" s="1"/>
  <c r="S30" i="1" s="1"/>
  <c r="G30" i="1"/>
  <c r="C30" i="1"/>
  <c r="D30" i="1" s="1"/>
  <c r="I30" i="1"/>
  <c r="E30" i="1"/>
  <c r="F30" i="1"/>
  <c r="H30" i="1"/>
  <c r="M30" i="1"/>
  <c r="N30" i="1" s="1"/>
  <c r="I31" i="1" l="1"/>
  <c r="E31" i="1"/>
  <c r="Q31" i="1"/>
  <c r="R31" i="1" s="1"/>
  <c r="S31" i="1" s="1"/>
  <c r="F31" i="1"/>
  <c r="U31" i="1"/>
  <c r="H31" i="1"/>
  <c r="C31" i="1"/>
  <c r="D31" i="1" s="1"/>
  <c r="G31" i="1"/>
  <c r="T32" i="1"/>
  <c r="B32" i="1"/>
  <c r="M32" i="1"/>
  <c r="N32" i="1" s="1"/>
  <c r="A33" i="1"/>
  <c r="K32" i="1"/>
  <c r="F32" i="1" l="1"/>
  <c r="I32" i="1"/>
  <c r="E32" i="1"/>
  <c r="H32" i="1"/>
  <c r="U32" i="1"/>
  <c r="C32" i="1"/>
  <c r="D32" i="1" s="1"/>
  <c r="Q32" i="1"/>
  <c r="R32" i="1" s="1"/>
  <c r="S32" i="1" s="1"/>
  <c r="G32" i="1"/>
  <c r="L32" i="1"/>
  <c r="J32" i="1"/>
  <c r="T33" i="1"/>
  <c r="B33" i="1"/>
  <c r="K33" i="1" s="1"/>
  <c r="L33" i="1"/>
  <c r="A34" i="1"/>
  <c r="M33" i="1" l="1"/>
  <c r="N33" i="1" s="1"/>
  <c r="U33" i="1"/>
  <c r="Q33" i="1"/>
  <c r="R33" i="1" s="1"/>
  <c r="S33" i="1" s="1"/>
  <c r="G33" i="1"/>
  <c r="C33" i="1"/>
  <c r="D33" i="1" s="1"/>
  <c r="F33" i="1"/>
  <c r="I33" i="1"/>
  <c r="E33" i="1"/>
  <c r="H33" i="1"/>
  <c r="A35" i="1"/>
  <c r="K34" i="1"/>
  <c r="T34" i="1"/>
  <c r="B34" i="1"/>
  <c r="M34" i="1"/>
  <c r="N34" i="1" s="1"/>
  <c r="J33" i="1"/>
  <c r="H34" i="1" l="1"/>
  <c r="U34" i="1"/>
  <c r="Q34" i="1"/>
  <c r="R34" i="1" s="1"/>
  <c r="S34" i="1" s="1"/>
  <c r="G34" i="1"/>
  <c r="C34" i="1"/>
  <c r="D34" i="1" s="1"/>
  <c r="F34" i="1"/>
  <c r="I34" i="1"/>
  <c r="E34" i="1"/>
  <c r="L34" i="1"/>
  <c r="J34" i="1"/>
  <c r="A36" i="1"/>
  <c r="T35" i="1"/>
  <c r="B35" i="1"/>
  <c r="K35" i="1" s="1"/>
  <c r="T36" i="1" l="1"/>
  <c r="B36" i="1"/>
  <c r="M36" i="1"/>
  <c r="N36" i="1" s="1"/>
  <c r="A37" i="1"/>
  <c r="K36" i="1"/>
  <c r="J35" i="1"/>
  <c r="M35" i="1"/>
  <c r="N35" i="1" s="1"/>
  <c r="I35" i="1"/>
  <c r="E35" i="1"/>
  <c r="H35" i="1"/>
  <c r="U35" i="1"/>
  <c r="C35" i="1"/>
  <c r="D35" i="1" s="1"/>
  <c r="Q35" i="1"/>
  <c r="R35" i="1" s="1"/>
  <c r="S35" i="1" s="1"/>
  <c r="G35" i="1"/>
  <c r="F35" i="1"/>
  <c r="L35" i="1"/>
  <c r="F36" i="1" l="1"/>
  <c r="I36" i="1"/>
  <c r="E36" i="1"/>
  <c r="H36" i="1"/>
  <c r="G36" i="1"/>
  <c r="U36" i="1"/>
  <c r="C36" i="1"/>
  <c r="D36" i="1" s="1"/>
  <c r="Q36" i="1"/>
  <c r="R36" i="1" s="1"/>
  <c r="S36" i="1" s="1"/>
  <c r="L36" i="1"/>
  <c r="J36" i="1"/>
  <c r="K37" i="1"/>
  <c r="T37" i="1"/>
  <c r="B37" i="1"/>
  <c r="M37" i="1"/>
  <c r="N37" i="1" s="1"/>
  <c r="A38" i="1"/>
  <c r="A39" i="1" l="1"/>
  <c r="T38" i="1"/>
  <c r="B38" i="1"/>
  <c r="K38" i="1" s="1"/>
  <c r="U37" i="1"/>
  <c r="Q37" i="1"/>
  <c r="R37" i="1" s="1"/>
  <c r="S37" i="1" s="1"/>
  <c r="G37" i="1"/>
  <c r="C37" i="1"/>
  <c r="D37" i="1" s="1"/>
  <c r="F37" i="1"/>
  <c r="E37" i="1"/>
  <c r="I37" i="1"/>
  <c r="H37" i="1"/>
  <c r="L37" i="1"/>
  <c r="J37" i="1"/>
  <c r="M38" i="1" l="1"/>
  <c r="N38" i="1" s="1"/>
  <c r="H38" i="1"/>
  <c r="U38" i="1"/>
  <c r="Q38" i="1"/>
  <c r="R38" i="1" s="1"/>
  <c r="S38" i="1" s="1"/>
  <c r="G38" i="1"/>
  <c r="C38" i="1"/>
  <c r="D38" i="1" s="1"/>
  <c r="F38" i="1"/>
  <c r="I38" i="1"/>
  <c r="E38" i="1"/>
  <c r="L38" i="1"/>
  <c r="J38" i="1"/>
  <c r="M39" i="1"/>
  <c r="N39" i="1" s="1"/>
  <c r="A40" i="1"/>
  <c r="J39" i="1"/>
  <c r="T39" i="1"/>
  <c r="B39" i="1"/>
  <c r="K39" i="1" s="1"/>
  <c r="I39" i="1" l="1"/>
  <c r="E39" i="1"/>
  <c r="H39" i="1"/>
  <c r="Q39" i="1"/>
  <c r="R39" i="1" s="1"/>
  <c r="S39" i="1" s="1"/>
  <c r="G39" i="1"/>
  <c r="U39" i="1"/>
  <c r="C39" i="1"/>
  <c r="D39" i="1" s="1"/>
  <c r="F39" i="1"/>
  <c r="L39" i="1"/>
  <c r="T40" i="1"/>
  <c r="B40" i="1"/>
  <c r="K40" i="1" s="1"/>
  <c r="A41" i="1"/>
  <c r="F40" i="1" l="1"/>
  <c r="I40" i="1"/>
  <c r="E40" i="1"/>
  <c r="H40" i="1"/>
  <c r="G40" i="1"/>
  <c r="U40" i="1"/>
  <c r="C40" i="1"/>
  <c r="D40" i="1" s="1"/>
  <c r="Q40" i="1"/>
  <c r="R40" i="1" s="1"/>
  <c r="S40" i="1" s="1"/>
  <c r="L40" i="1"/>
  <c r="J40" i="1"/>
  <c r="K41" i="1"/>
  <c r="T41" i="1"/>
  <c r="B41" i="1"/>
  <c r="M41" i="1"/>
  <c r="N41" i="1" s="1"/>
  <c r="A42" i="1"/>
  <c r="M40" i="1"/>
  <c r="N40" i="1" s="1"/>
  <c r="A43" i="1" l="1"/>
  <c r="T42" i="1"/>
  <c r="B42" i="1"/>
  <c r="K42" i="1" s="1"/>
  <c r="U41" i="1"/>
  <c r="Q41" i="1"/>
  <c r="R41" i="1" s="1"/>
  <c r="S41" i="1" s="1"/>
  <c r="G41" i="1"/>
  <c r="C41" i="1"/>
  <c r="D41" i="1" s="1"/>
  <c r="F41" i="1"/>
  <c r="I41" i="1"/>
  <c r="E41" i="1"/>
  <c r="H41" i="1"/>
  <c r="L41" i="1"/>
  <c r="J41" i="1"/>
  <c r="M42" i="1" l="1"/>
  <c r="N42" i="1" s="1"/>
  <c r="H42" i="1"/>
  <c r="U42" i="1"/>
  <c r="Q42" i="1"/>
  <c r="R42" i="1" s="1"/>
  <c r="S42" i="1" s="1"/>
  <c r="G42" i="1"/>
  <c r="C42" i="1"/>
  <c r="D42" i="1" s="1"/>
  <c r="F42" i="1"/>
  <c r="E42" i="1"/>
  <c r="I42" i="1"/>
  <c r="L42" i="1"/>
  <c r="J42" i="1"/>
  <c r="M43" i="1"/>
  <c r="N43" i="1" s="1"/>
  <c r="A44" i="1"/>
  <c r="L43" i="1"/>
  <c r="T43" i="1"/>
  <c r="B43" i="1"/>
  <c r="K43" i="1" s="1"/>
  <c r="J43" i="1"/>
  <c r="I43" i="1" l="1"/>
  <c r="E43" i="1"/>
  <c r="H43" i="1"/>
  <c r="U43" i="1"/>
  <c r="C43" i="1"/>
  <c r="D43" i="1" s="1"/>
  <c r="Q43" i="1"/>
  <c r="R43" i="1" s="1"/>
  <c r="S43" i="1" s="1"/>
  <c r="G43" i="1"/>
  <c r="F43" i="1"/>
  <c r="T44" i="1"/>
  <c r="J44" i="1"/>
  <c r="B44" i="1"/>
  <c r="M44" i="1"/>
  <c r="N44" i="1" s="1"/>
  <c r="A45" i="1"/>
  <c r="L44" i="1"/>
  <c r="K44" i="1"/>
  <c r="F44" i="1" l="1"/>
  <c r="I44" i="1"/>
  <c r="E44" i="1"/>
  <c r="H44" i="1"/>
  <c r="Q44" i="1"/>
  <c r="R44" i="1" s="1"/>
  <c r="S44" i="1" s="1"/>
  <c r="G44" i="1"/>
  <c r="C44" i="1"/>
  <c r="D44" i="1" s="1"/>
  <c r="U44" i="1"/>
  <c r="T45" i="1"/>
  <c r="B45" i="1"/>
  <c r="L45" i="1" s="1"/>
  <c r="A46" i="1"/>
  <c r="T46" i="1" l="1"/>
  <c r="J46" i="1"/>
  <c r="B46" i="1"/>
  <c r="K46" i="1" s="1"/>
  <c r="J45" i="1"/>
  <c r="U45" i="1"/>
  <c r="Q45" i="1"/>
  <c r="R45" i="1" s="1"/>
  <c r="S45" i="1" s="1"/>
  <c r="G45" i="1"/>
  <c r="C45" i="1"/>
  <c r="D45" i="1" s="1"/>
  <c r="F45" i="1"/>
  <c r="E45" i="1"/>
  <c r="I45" i="1"/>
  <c r="H45" i="1"/>
  <c r="M45" i="1"/>
  <c r="N45" i="1" s="1"/>
  <c r="K45" i="1"/>
  <c r="M46" i="1" l="1"/>
  <c r="N46" i="1" s="1"/>
  <c r="A50" i="1" s="1"/>
  <c r="H46" i="1"/>
  <c r="U46" i="1"/>
  <c r="Q46" i="1"/>
  <c r="R46" i="1" s="1"/>
  <c r="G46" i="1"/>
  <c r="C46" i="1"/>
  <c r="D46" i="1" s="1"/>
  <c r="F46" i="1"/>
  <c r="I46" i="1"/>
  <c r="E46" i="1"/>
  <c r="L46" i="1"/>
  <c r="S46" i="1" l="1"/>
  <c r="A53" i="1"/>
  <c r="S23" i="1"/>
  <c r="S24" i="1"/>
  <c r="J48" i="1"/>
  <c r="G48" i="1"/>
  <c r="B53" i="1" l="1"/>
  <c r="A52" i="1"/>
  <c r="A54" i="1"/>
  <c r="C53" i="1"/>
  <c r="E48" i="1"/>
  <c r="I48" i="1"/>
  <c r="F48" i="1"/>
  <c r="C54" i="1" l="1"/>
  <c r="B54" i="1"/>
  <c r="A55" i="1"/>
  <c r="A56" i="1" l="1"/>
  <c r="C55" i="1"/>
  <c r="B55" i="1"/>
  <c r="A57" i="1" l="1"/>
  <c r="C56" i="1"/>
  <c r="B56" i="1"/>
  <c r="A58" i="1" l="1"/>
  <c r="B57" i="1"/>
  <c r="C57" i="1"/>
  <c r="C58" i="1" l="1"/>
  <c r="B58" i="1"/>
  <c r="A59" i="1"/>
  <c r="C59" i="1" l="1"/>
  <c r="B59" i="1"/>
  <c r="A60" i="1"/>
  <c r="C60" i="1" l="1"/>
  <c r="A61" i="1"/>
  <c r="B60" i="1"/>
  <c r="B61" i="1" l="1"/>
  <c r="C61" i="1"/>
  <c r="A62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<sst xmlns="http://schemas.openxmlformats.org/spreadsheetml/2006/main" count="38" uniqueCount="35">
  <si>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</si>
  <si>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</si>
  <si>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</si>
  <si>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</si>
  <si>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</si>
  <si>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</si>
  <si>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予選ヒート結果表</t>
    <phoneticPr fontId="2"/>
  </si>
  <si>
    <t>No.</t>
  </si>
  <si>
    <t>Make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</si>
  <si>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</si>
  <si>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</si>
  <si>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</si>
  <si>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</si>
  <si>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</si>
  <si>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</si>
  <si>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</si>
  <si>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</si>
  <si>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</si>
  <si>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</si>
  <si>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</si>
  <si>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</si>
  <si>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</si>
  <si>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</si>
  <si>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Cls.</t>
    <phoneticPr fontId="2"/>
  </si>
  <si>
    <t>CP</t>
    <phoneticPr fontId="2"/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</si>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</sst>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3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center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4" fillId="0" borderId="0" xfId="0" applyNumberFormat="1" applyFont="1" applyFill="1" applyAlignment="1" applyProtection="1">
      <alignment horizontal="right" shrinkToFit="1"/>
    </xf>
    <xf numFmtId="179" fontId="14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left" vertical="top"/>
    </xf>
    <xf numFmtId="0" fontId="21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horizontal="left" vertical="center" shrinkToFit="1"/>
    </xf>
    <xf numFmtId="0" fontId="22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2" fillId="0" borderId="0" xfId="0" applyNumberFormat="1" applyFont="1" applyFill="1" applyAlignment="1" applyProtection="1">
      <alignment vertical="center" shrinkToFit="1"/>
    </xf>
    <xf numFmtId="0" fontId="22" fillId="0" borderId="0" xfId="0" applyFont="1" applyFill="1" applyAlignment="1" applyProtection="1">
      <alignment vertical="center" shrinkToFit="1"/>
    </xf>
    <xf numFmtId="0" fontId="5" fillId="0" borderId="0" xfId="0" applyFont="1" applyFill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1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276226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752475</xdr:colOff>
      <xdr:row>70</xdr:row>
      <xdr:rowOff>19050</xdr:rowOff>
    </xdr:from>
    <xdr:to>
      <xdr:col>9</xdr:col>
      <xdr:colOff>37100</xdr:colOff>
      <xdr:row>73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13919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ROK-SHIFTER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 t="str">
            <v>ROK-SHIFTER</v>
          </cell>
          <cell r="E2">
            <v>10</v>
          </cell>
          <cell r="F2">
            <v>5.7334837962962964E-3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M2">
            <v>1</v>
          </cell>
          <cell r="N2">
            <v>49.146999999999998</v>
          </cell>
          <cell r="O2">
            <v>92.587999999999994</v>
          </cell>
          <cell r="P2">
            <v>8</v>
          </cell>
          <cell r="Q2">
            <v>49.177999999999997</v>
          </cell>
          <cell r="R2">
            <v>25.358000000000001</v>
          </cell>
          <cell r="S2">
            <v>24.609000000000002</v>
          </cell>
          <cell r="T2">
            <v>813094220340</v>
          </cell>
        </row>
        <row r="3">
          <cell r="A3">
            <v>2</v>
          </cell>
          <cell r="B3">
            <v>26</v>
          </cell>
          <cell r="C3" t="str">
            <v>丸山 陽平</v>
          </cell>
          <cell r="D3" t="str">
            <v>ROK-SHIFTER</v>
          </cell>
          <cell r="E3">
            <v>10</v>
          </cell>
          <cell r="F3">
            <v>5.7349537037037039E-3</v>
          </cell>
          <cell r="G3">
            <v>0.127</v>
          </cell>
          <cell r="H3">
            <v>0.127</v>
          </cell>
          <cell r="I3">
            <v>0</v>
          </cell>
          <cell r="J3" t="str">
            <v>HRT</v>
          </cell>
          <cell r="K3" t="str">
            <v>KOSMIC/VORTEX</v>
          </cell>
          <cell r="L3" t="str">
            <v>BS</v>
          </cell>
          <cell r="M3">
            <v>11</v>
          </cell>
          <cell r="N3">
            <v>49.002000000000002</v>
          </cell>
          <cell r="O3">
            <v>92.861999999999995</v>
          </cell>
          <cell r="P3">
            <v>4</v>
          </cell>
          <cell r="Q3">
            <v>49.006</v>
          </cell>
          <cell r="R3">
            <v>25.434000000000001</v>
          </cell>
          <cell r="S3">
            <v>24.596</v>
          </cell>
          <cell r="T3">
            <v>784168150450</v>
          </cell>
        </row>
        <row r="4">
          <cell r="A4">
            <v>3</v>
          </cell>
          <cell r="B4">
            <v>88</v>
          </cell>
          <cell r="C4" t="str">
            <v>小林 弘直</v>
          </cell>
          <cell r="D4" t="str">
            <v>ROK-SHIFTER</v>
          </cell>
          <cell r="E4">
            <v>10</v>
          </cell>
          <cell r="F4">
            <v>5.7398032407407415E-3</v>
          </cell>
          <cell r="G4">
            <v>0.54600000000000004</v>
          </cell>
          <cell r="H4">
            <v>0.41899999999999998</v>
          </cell>
          <cell r="I4">
            <v>0</v>
          </cell>
          <cell r="J4" t="str">
            <v>HRT</v>
          </cell>
          <cell r="K4" t="str">
            <v>KOSMIC/VORTEX</v>
          </cell>
          <cell r="L4" t="str">
            <v>BS</v>
          </cell>
          <cell r="M4">
            <v>16</v>
          </cell>
          <cell r="N4">
            <v>49.048999999999999</v>
          </cell>
          <cell r="O4">
            <v>92.772999999999996</v>
          </cell>
          <cell r="P4">
            <v>5</v>
          </cell>
          <cell r="Q4">
            <v>49.093000000000004</v>
          </cell>
          <cell r="R4">
            <v>24.959</v>
          </cell>
          <cell r="S4">
            <v>24.867000000000001</v>
          </cell>
          <cell r="T4">
            <v>2049350610</v>
          </cell>
          <cell r="V4" t="str">
            <v>Master</v>
          </cell>
        </row>
        <row r="5">
          <cell r="A5">
            <v>4</v>
          </cell>
          <cell r="B5">
            <v>10</v>
          </cell>
          <cell r="C5" t="str">
            <v>水越 健太</v>
          </cell>
          <cell r="D5" t="str">
            <v>ROK-SHIFTER</v>
          </cell>
          <cell r="E5">
            <v>10</v>
          </cell>
          <cell r="F5">
            <v>5.743773148148148E-3</v>
          </cell>
          <cell r="G5">
            <v>0.88900000000000001</v>
          </cell>
          <cell r="H5">
            <v>0.34300000000000003</v>
          </cell>
          <cell r="I5">
            <v>0</v>
          </cell>
          <cell r="J5" t="str">
            <v>MOMOX KART RACING</v>
          </cell>
          <cell r="K5" t="str">
            <v>KR/VORTEX</v>
          </cell>
          <cell r="L5" t="str">
            <v>BS</v>
          </cell>
          <cell r="M5">
            <v>5</v>
          </cell>
          <cell r="N5">
            <v>48.997999999999998</v>
          </cell>
          <cell r="O5">
            <v>92.869</v>
          </cell>
          <cell r="P5">
            <v>8</v>
          </cell>
          <cell r="Q5">
            <v>49.005000000000003</v>
          </cell>
          <cell r="R5">
            <v>25.533999999999999</v>
          </cell>
          <cell r="S5">
            <v>24.876000000000001</v>
          </cell>
          <cell r="T5">
            <v>739632140490</v>
          </cell>
        </row>
        <row r="6">
          <cell r="A6">
            <v>5</v>
          </cell>
          <cell r="B6">
            <v>35</v>
          </cell>
          <cell r="C6" t="str">
            <v>井出 七星翔</v>
          </cell>
          <cell r="D6" t="str">
            <v>ROK-SHIFTER</v>
          </cell>
          <cell r="E6">
            <v>10</v>
          </cell>
          <cell r="F6">
            <v>5.7455208333333334E-3</v>
          </cell>
          <cell r="G6">
            <v>1.04</v>
          </cell>
          <cell r="H6">
            <v>0.151</v>
          </cell>
          <cell r="I6">
            <v>0</v>
          </cell>
          <cell r="J6" t="str">
            <v>RSｲﾃﾞｨｱぴぃたぁぱん</v>
          </cell>
          <cell r="K6" t="str">
            <v>ｸﾛｯｸﾞ/VORTEX</v>
          </cell>
          <cell r="L6" t="str">
            <v>BS</v>
          </cell>
          <cell r="M6">
            <v>13388509</v>
          </cell>
          <cell r="N6">
            <v>49.119</v>
          </cell>
          <cell r="O6">
            <v>92.64</v>
          </cell>
          <cell r="P6">
            <v>8</v>
          </cell>
          <cell r="Q6">
            <v>49.143000000000001</v>
          </cell>
          <cell r="T6">
            <v>812153910140</v>
          </cell>
        </row>
        <row r="7">
          <cell r="A7">
            <v>6</v>
          </cell>
          <cell r="B7">
            <v>73</v>
          </cell>
          <cell r="C7" t="str">
            <v>豊島 里空斗</v>
          </cell>
          <cell r="D7" t="str">
            <v>ROK-SHIFTER</v>
          </cell>
          <cell r="E7">
            <v>10</v>
          </cell>
          <cell r="F7">
            <v>5.7578240740740741E-3</v>
          </cell>
          <cell r="G7">
            <v>2.1030000000000002</v>
          </cell>
          <cell r="H7">
            <v>1.0629999999999999</v>
          </cell>
          <cell r="I7">
            <v>0</v>
          </cell>
          <cell r="J7" t="str">
            <v>HRTwithｶﾛｰﾗ新茨城CSI Racing</v>
          </cell>
          <cell r="K7" t="str">
            <v>TONYKART/VORTEX</v>
          </cell>
          <cell r="L7" t="str">
            <v>BS</v>
          </cell>
          <cell r="M7">
            <v>15</v>
          </cell>
          <cell r="N7">
            <v>48.98</v>
          </cell>
          <cell r="O7">
            <v>92.903000000000006</v>
          </cell>
          <cell r="P7">
            <v>5</v>
          </cell>
          <cell r="Q7">
            <v>49.031999999999996</v>
          </cell>
          <cell r="R7">
            <v>24.609000000000002</v>
          </cell>
          <cell r="S7">
            <v>24.689</v>
          </cell>
          <cell r="T7">
            <v>808572340910</v>
          </cell>
        </row>
        <row r="8">
          <cell r="A8">
            <v>7</v>
          </cell>
          <cell r="B8">
            <v>3</v>
          </cell>
          <cell r="C8" t="str">
            <v>岡本 孝之</v>
          </cell>
          <cell r="D8" t="str">
            <v>ROK-SHIFTER</v>
          </cell>
          <cell r="E8">
            <v>10</v>
          </cell>
          <cell r="F8">
            <v>5.777094907407407E-3</v>
          </cell>
          <cell r="G8">
            <v>3.7679999999999998</v>
          </cell>
          <cell r="H8">
            <v>1.665</v>
          </cell>
          <cell r="I8">
            <v>0</v>
          </cell>
          <cell r="J8" t="str">
            <v>ﾊﾗﾀﾞｶｰﾄｸﾗﾌﾞ</v>
          </cell>
          <cell r="K8" t="str">
            <v>TONY KART/VORTEX</v>
          </cell>
          <cell r="L8" t="str">
            <v>BS</v>
          </cell>
          <cell r="M8">
            <v>3</v>
          </cell>
          <cell r="N8">
            <v>49.295999999999999</v>
          </cell>
          <cell r="O8">
            <v>92.308000000000007</v>
          </cell>
          <cell r="P8">
            <v>6</v>
          </cell>
          <cell r="Q8">
            <v>49.338000000000001</v>
          </cell>
          <cell r="R8">
            <v>24.794</v>
          </cell>
          <cell r="S8">
            <v>24.689</v>
          </cell>
          <cell r="T8">
            <v>261670730510</v>
          </cell>
          <cell r="V8" t="str">
            <v>Master</v>
          </cell>
        </row>
        <row r="9">
          <cell r="A9">
            <v>8</v>
          </cell>
          <cell r="B9">
            <v>15</v>
          </cell>
          <cell r="C9" t="str">
            <v>酒井 畝那</v>
          </cell>
          <cell r="D9" t="str">
            <v>ROK-SHIFTER</v>
          </cell>
          <cell r="E9">
            <v>10</v>
          </cell>
          <cell r="F9">
            <v>5.787847222222222E-3</v>
          </cell>
          <cell r="G9">
            <v>4.6970000000000001</v>
          </cell>
          <cell r="H9">
            <v>0.92900000000000005</v>
          </cell>
          <cell r="I9">
            <v>0</v>
          </cell>
          <cell r="J9" t="str">
            <v>ABout Factory</v>
          </cell>
          <cell r="K9" t="str">
            <v>TONY KART/VORTEX</v>
          </cell>
          <cell r="L9" t="str">
            <v>BS</v>
          </cell>
          <cell r="M9">
            <v>10</v>
          </cell>
          <cell r="N9">
            <v>49.517000000000003</v>
          </cell>
          <cell r="O9">
            <v>91.896000000000001</v>
          </cell>
          <cell r="P9">
            <v>2</v>
          </cell>
          <cell r="Q9">
            <v>49.536000000000001</v>
          </cell>
          <cell r="R9">
            <v>24.914000000000001</v>
          </cell>
          <cell r="S9">
            <v>24.702999999999999</v>
          </cell>
          <cell r="T9">
            <v>796377470810</v>
          </cell>
        </row>
        <row r="10">
          <cell r="A10">
            <v>9</v>
          </cell>
          <cell r="B10">
            <v>13</v>
          </cell>
          <cell r="C10" t="str">
            <v>中土 和徳</v>
          </cell>
          <cell r="D10" t="str">
            <v>ROK-SHIFTER</v>
          </cell>
          <cell r="E10">
            <v>10</v>
          </cell>
          <cell r="F10">
            <v>5.8035763888888902E-3</v>
          </cell>
          <cell r="G10">
            <v>6.056</v>
          </cell>
          <cell r="H10">
            <v>1.359</v>
          </cell>
          <cell r="I10">
            <v>0</v>
          </cell>
          <cell r="J10" t="str">
            <v>RS nakatsuchi</v>
          </cell>
          <cell r="K10" t="str">
            <v>ｺｽﾐｯｸ/VORTEX</v>
          </cell>
          <cell r="L10" t="str">
            <v>BS</v>
          </cell>
          <cell r="M10">
            <v>8</v>
          </cell>
          <cell r="N10">
            <v>49.482999999999997</v>
          </cell>
          <cell r="O10">
            <v>91.959000000000003</v>
          </cell>
          <cell r="P10">
            <v>8</v>
          </cell>
          <cell r="Q10">
            <v>49.517000000000003</v>
          </cell>
          <cell r="R10">
            <v>24.984999999999999</v>
          </cell>
          <cell r="S10">
            <v>24.745999999999999</v>
          </cell>
          <cell r="T10">
            <v>266355880720</v>
          </cell>
          <cell r="V10" t="str">
            <v>Master</v>
          </cell>
        </row>
        <row r="11">
          <cell r="A11">
            <v>10</v>
          </cell>
          <cell r="B11">
            <v>54</v>
          </cell>
          <cell r="C11" t="str">
            <v>小川 涼介</v>
          </cell>
          <cell r="D11" t="str">
            <v>ROK-SHIFTER</v>
          </cell>
          <cell r="E11">
            <v>10</v>
          </cell>
          <cell r="F11">
            <v>5.8090393518518526E-3</v>
          </cell>
          <cell r="G11">
            <v>6.5279999999999996</v>
          </cell>
          <cell r="H11">
            <v>0.47199999999999998</v>
          </cell>
          <cell r="I11">
            <v>0</v>
          </cell>
          <cell r="J11" t="str">
            <v>MOMOX KART RACING</v>
          </cell>
          <cell r="K11" t="str">
            <v>KR/VORTEX</v>
          </cell>
          <cell r="L11" t="str">
            <v>BS</v>
          </cell>
          <cell r="M11">
            <v>14</v>
          </cell>
          <cell r="N11">
            <v>49.191000000000003</v>
          </cell>
          <cell r="O11">
            <v>92.504999999999995</v>
          </cell>
          <cell r="P11">
            <v>4</v>
          </cell>
          <cell r="Q11">
            <v>49.216000000000001</v>
          </cell>
          <cell r="R11">
            <v>24.798999999999999</v>
          </cell>
          <cell r="S11">
            <v>24.513999999999999</v>
          </cell>
          <cell r="T11">
            <v>826013110220</v>
          </cell>
        </row>
        <row r="12">
          <cell r="A12">
            <v>11</v>
          </cell>
          <cell r="B12">
            <v>2</v>
          </cell>
          <cell r="C12" t="str">
            <v>東 拓志</v>
          </cell>
          <cell r="D12" t="str">
            <v>ROK-SHIFTER</v>
          </cell>
          <cell r="E12">
            <v>10</v>
          </cell>
          <cell r="F12">
            <v>5.8240740740740744E-3</v>
          </cell>
          <cell r="G12">
            <v>7.827</v>
          </cell>
          <cell r="H12">
            <v>1.2989999999999999</v>
          </cell>
          <cell r="I12">
            <v>0</v>
          </cell>
          <cell r="J12" t="str">
            <v>NEXT-ONE Racing</v>
          </cell>
          <cell r="K12" t="str">
            <v>KOSMIC/VORTEX</v>
          </cell>
          <cell r="L12" t="str">
            <v>BS</v>
          </cell>
          <cell r="M12">
            <v>2</v>
          </cell>
          <cell r="N12">
            <v>49.195999999999998</v>
          </cell>
          <cell r="O12">
            <v>92.495000000000005</v>
          </cell>
          <cell r="P12">
            <v>6</v>
          </cell>
          <cell r="Q12">
            <v>49.213000000000001</v>
          </cell>
          <cell r="R12">
            <v>24.837</v>
          </cell>
          <cell r="S12">
            <v>24.747</v>
          </cell>
          <cell r="T12">
            <v>737345420110</v>
          </cell>
          <cell r="U12" t="str">
            <v>鈴鹿選手権ｼﾘｰｽﾞ特別規則 競技車両規則第60条～2)(ﾌﾛﾝﾄﾌｪｱﾘﾝｸﾞ)違反により、5秒加算とした。</v>
          </cell>
        </row>
        <row r="13">
          <cell r="A13">
            <v>12</v>
          </cell>
          <cell r="B13">
            <v>33</v>
          </cell>
          <cell r="C13" t="str">
            <v>保下 聡一朗</v>
          </cell>
          <cell r="D13" t="str">
            <v>ROK-SHIFTER</v>
          </cell>
          <cell r="E13">
            <v>10</v>
          </cell>
          <cell r="F13">
            <v>5.8309722222222226E-3</v>
          </cell>
          <cell r="G13">
            <v>8.423</v>
          </cell>
          <cell r="H13">
            <v>0.59599999999999997</v>
          </cell>
          <cell r="I13">
            <v>0</v>
          </cell>
          <cell r="J13" t="str">
            <v>FLAX MOTOR SPORT</v>
          </cell>
          <cell r="K13" t="str">
            <v>KOSMIC/VORTEX</v>
          </cell>
          <cell r="L13" t="str">
            <v>BS</v>
          </cell>
          <cell r="M13">
            <v>12213301</v>
          </cell>
          <cell r="N13">
            <v>49.298999999999999</v>
          </cell>
          <cell r="O13">
            <v>92.302000000000007</v>
          </cell>
          <cell r="P13">
            <v>5</v>
          </cell>
          <cell r="Q13">
            <v>49.363999999999997</v>
          </cell>
          <cell r="R13">
            <v>24.829000000000001</v>
          </cell>
          <cell r="S13">
            <v>24.637</v>
          </cell>
          <cell r="T13">
            <v>768187690220</v>
          </cell>
          <cell r="U13" t="str">
            <v>鈴鹿選手権ｼﾘｰｽﾞ特別規則 競技車両規則第60条～2)(ﾌﾛﾝﾄﾌｪｱﾘﾝｸﾞ)違反により、5秒加算とした。</v>
          </cell>
        </row>
        <row r="14">
          <cell r="A14">
            <v>13</v>
          </cell>
          <cell r="B14">
            <v>8</v>
          </cell>
          <cell r="C14" t="str">
            <v>加藤 丈宜</v>
          </cell>
          <cell r="D14" t="str">
            <v>ROK-SHIFTER</v>
          </cell>
          <cell r="E14">
            <v>10</v>
          </cell>
          <cell r="F14">
            <v>5.8315740740740732E-3</v>
          </cell>
          <cell r="G14">
            <v>8.4749999999999996</v>
          </cell>
          <cell r="H14">
            <v>5.1999999999999998E-2</v>
          </cell>
          <cell r="I14">
            <v>0</v>
          </cell>
          <cell r="J14" t="str">
            <v>MOMOX KART RACING</v>
          </cell>
          <cell r="K14" t="str">
            <v>TONY KART/VORTEX</v>
          </cell>
          <cell r="L14" t="str">
            <v>BS</v>
          </cell>
          <cell r="M14">
            <v>4</v>
          </cell>
          <cell r="N14">
            <v>49.674999999999997</v>
          </cell>
          <cell r="O14">
            <v>91.602999999999994</v>
          </cell>
          <cell r="P14">
            <v>7</v>
          </cell>
          <cell r="Q14">
            <v>49.722000000000001</v>
          </cell>
          <cell r="R14">
            <v>25.378</v>
          </cell>
          <cell r="S14">
            <v>24.774000000000001</v>
          </cell>
          <cell r="T14">
            <v>236699950250</v>
          </cell>
          <cell r="V14" t="str">
            <v>Master</v>
          </cell>
        </row>
        <row r="15">
          <cell r="A15">
            <v>14</v>
          </cell>
          <cell r="B15">
            <v>11</v>
          </cell>
          <cell r="C15" t="str">
            <v>LIN CARTER</v>
          </cell>
          <cell r="D15" t="str">
            <v>ROK-SHIFTER</v>
          </cell>
          <cell r="E15">
            <v>10</v>
          </cell>
          <cell r="F15">
            <v>5.8367129629629637E-3</v>
          </cell>
          <cell r="G15">
            <v>8.9190000000000005</v>
          </cell>
          <cell r="H15">
            <v>0.44400000000000001</v>
          </cell>
          <cell r="I15">
            <v>0</v>
          </cell>
          <cell r="J15" t="str">
            <v>FIORE Motor Sports</v>
          </cell>
          <cell r="K15" t="str">
            <v>Drago/VORTEX</v>
          </cell>
          <cell r="L15" t="str">
            <v>BS</v>
          </cell>
          <cell r="M15">
            <v>6</v>
          </cell>
          <cell r="N15">
            <v>49.424999999999997</v>
          </cell>
          <cell r="O15">
            <v>92.066999999999993</v>
          </cell>
          <cell r="P15">
            <v>6</v>
          </cell>
          <cell r="Q15">
            <v>49.661000000000001</v>
          </cell>
          <cell r="R15">
            <v>25.224</v>
          </cell>
          <cell r="S15">
            <v>24.934999999999999</v>
          </cell>
          <cell r="T15" t="str">
            <v>ITE-22028</v>
          </cell>
          <cell r="V15" t="str">
            <v>Master</v>
          </cell>
        </row>
        <row r="16">
          <cell r="A16">
            <v>15</v>
          </cell>
          <cell r="B16">
            <v>12</v>
          </cell>
          <cell r="C16" t="str">
            <v>西野 武志</v>
          </cell>
          <cell r="D16" t="str">
            <v>ROK-SHIFTER</v>
          </cell>
          <cell r="E16">
            <v>10</v>
          </cell>
          <cell r="F16">
            <v>5.8404282407407406E-3</v>
          </cell>
          <cell r="G16">
            <v>9.24</v>
          </cell>
          <cell r="H16">
            <v>0.32100000000000001</v>
          </cell>
          <cell r="I16">
            <v>0</v>
          </cell>
          <cell r="J16" t="str">
            <v>TAKETTI motorsport</v>
          </cell>
          <cell r="K16" t="str">
            <v>birelART/VORTEX</v>
          </cell>
          <cell r="L16" t="str">
            <v>BS</v>
          </cell>
          <cell r="M16">
            <v>7</v>
          </cell>
          <cell r="N16">
            <v>49.28</v>
          </cell>
          <cell r="O16">
            <v>92.337999999999994</v>
          </cell>
          <cell r="P16">
            <v>7</v>
          </cell>
          <cell r="Q16">
            <v>49.33</v>
          </cell>
          <cell r="R16">
            <v>25.123999999999999</v>
          </cell>
          <cell r="S16">
            <v>25.109000000000002</v>
          </cell>
          <cell r="T16">
            <v>800875450220</v>
          </cell>
          <cell r="V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 t="str">
            <v>ROK-SHIFTER</v>
          </cell>
          <cell r="E17">
            <v>10</v>
          </cell>
          <cell r="F17">
            <v>5.8813194444444434E-3</v>
          </cell>
          <cell r="G17">
            <v>12.773</v>
          </cell>
          <cell r="H17">
            <v>3.5329999999999999</v>
          </cell>
          <cell r="I17">
            <v>0</v>
          </cell>
          <cell r="J17" t="str">
            <v>ぴぃたぁぱん</v>
          </cell>
          <cell r="K17" t="str">
            <v>dragocorse/VORTEX</v>
          </cell>
          <cell r="L17" t="str">
            <v>BS</v>
          </cell>
          <cell r="M17">
            <v>13</v>
          </cell>
          <cell r="N17">
            <v>49.93</v>
          </cell>
          <cell r="O17">
            <v>91.135999999999996</v>
          </cell>
          <cell r="P17">
            <v>9</v>
          </cell>
          <cell r="Q17">
            <v>49.973999999999997</v>
          </cell>
          <cell r="R17">
            <v>25.225999999999999</v>
          </cell>
          <cell r="S17">
            <v>24.965</v>
          </cell>
          <cell r="T17">
            <v>794518850620</v>
          </cell>
          <cell r="V17" t="str">
            <v>Master</v>
          </cell>
        </row>
        <row r="18">
          <cell r="A18">
            <v>17</v>
          </cell>
          <cell r="B18">
            <v>14</v>
          </cell>
          <cell r="C18" t="str">
            <v>川口 共水</v>
          </cell>
          <cell r="D18" t="str">
            <v>ROK-SHIFTER</v>
          </cell>
          <cell r="E18">
            <v>10</v>
          </cell>
          <cell r="F18">
            <v>5.9720138888888887E-3</v>
          </cell>
          <cell r="G18">
            <v>20.609000000000002</v>
          </cell>
          <cell r="H18">
            <v>7.8360000000000003</v>
          </cell>
          <cell r="I18">
            <v>0</v>
          </cell>
          <cell r="J18" t="str">
            <v>RS nakatsuchi</v>
          </cell>
          <cell r="K18" t="str">
            <v>TONYKART/VORTEX</v>
          </cell>
          <cell r="L18" t="str">
            <v>BS</v>
          </cell>
          <cell r="M18">
            <v>9</v>
          </cell>
          <cell r="N18">
            <v>50.722000000000001</v>
          </cell>
          <cell r="O18">
            <v>89.712999999999994</v>
          </cell>
          <cell r="P18">
            <v>3</v>
          </cell>
          <cell r="Q18">
            <v>50.936999999999998</v>
          </cell>
          <cell r="R18">
            <v>25.727</v>
          </cell>
          <cell r="S18">
            <v>25.687999999999999</v>
          </cell>
          <cell r="T18">
            <v>809487691070</v>
          </cell>
          <cell r="V18" t="str">
            <v>Master</v>
          </cell>
        </row>
        <row r="19">
          <cell r="A19">
            <v>18</v>
          </cell>
          <cell r="B19">
            <v>99</v>
          </cell>
          <cell r="C19" t="str">
            <v>加藤 良正</v>
          </cell>
          <cell r="D19" t="str">
            <v>ROK-SHIFTER</v>
          </cell>
          <cell r="E19">
            <v>10</v>
          </cell>
          <cell r="F19">
            <v>6.0467361111111112E-3</v>
          </cell>
          <cell r="G19">
            <v>27.065000000000001</v>
          </cell>
          <cell r="H19">
            <v>6.4560000000000004</v>
          </cell>
          <cell r="I19">
            <v>0</v>
          </cell>
          <cell r="J19" t="str">
            <v>ぴぃたぁぱん</v>
          </cell>
          <cell r="K19" t="str">
            <v>CRG/VORTEX</v>
          </cell>
          <cell r="L19" t="str">
            <v>BS</v>
          </cell>
          <cell r="M19">
            <v>18</v>
          </cell>
          <cell r="N19">
            <v>50.798999999999999</v>
          </cell>
          <cell r="O19">
            <v>89.576999999999998</v>
          </cell>
          <cell r="P19">
            <v>8</v>
          </cell>
          <cell r="Q19">
            <v>50.860999999999997</v>
          </cell>
          <cell r="R19">
            <v>29.045000000000002</v>
          </cell>
          <cell r="S19">
            <v>25.306000000000001</v>
          </cell>
          <cell r="T19">
            <v>752189751030</v>
          </cell>
          <cell r="V19" t="str">
            <v>Master</v>
          </cell>
        </row>
        <row r="20">
          <cell r="A20">
            <v>19</v>
          </cell>
          <cell r="B20">
            <v>92</v>
          </cell>
          <cell r="C20" t="str">
            <v>國友 拓哉</v>
          </cell>
          <cell r="D20" t="str">
            <v>ROK-SHIFTER</v>
          </cell>
          <cell r="I20">
            <v>0</v>
          </cell>
          <cell r="J20" t="str">
            <v>ぴぃたぁぱん</v>
          </cell>
          <cell r="K20" t="str">
            <v>CRG/VORTEX</v>
          </cell>
          <cell r="L20" t="str">
            <v>BS</v>
          </cell>
          <cell r="M20">
            <v>17</v>
          </cell>
          <cell r="O20" t="str">
            <v>-</v>
          </cell>
          <cell r="P20">
            <v>0</v>
          </cell>
          <cell r="T20">
            <v>829556690250</v>
          </cell>
          <cell r="V20" t="str">
            <v>Master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V509"/>
  <sheetViews>
    <sheetView tabSelected="1" topLeftCell="A4" zoomScaleNormal="100" workbookViewId="0">
      <selection activeCell="Q9" sqref="Q9"/>
    </sheetView>
  </sheetViews>
  <sheetFormatPr defaultColWidth="13.33203125" defaultRowHeight="15" customHeight="1" x14ac:dyDescent="0.15"/>
  <cols>
    <col min="1" max="1" width="5.6640625" style="1" customWidth="1"/>
    <col min="2" max="3" width="6.83203125" style="1" customWidth="1"/>
    <col min="4" max="4" width="5" style="1" bestFit="1" customWidth="1"/>
    <col min="5" max="5" width="21" style="1" customWidth="1"/>
    <col min="6" max="6" width="18.83203125" style="1" customWidth="1"/>
    <col min="7" max="7" width="28" style="1" customWidth="1"/>
    <col min="8" max="8" width="4.5" style="1" customWidth="1"/>
    <col min="9" max="9" width="6.1640625" style="1" customWidth="1"/>
    <col min="10" max="10" width="11.83203125" style="1" customWidth="1"/>
    <col min="11" max="11" width="10" style="1" customWidth="1"/>
    <col min="12" max="12" width="6.83203125" style="1" customWidth="1"/>
    <col min="13" max="13" width="7.5" style="1" customWidth="1"/>
    <col min="14" max="14" width="1.83203125" style="1" customWidth="1"/>
    <col min="15" max="15" width="0.5" style="1" customWidth="1"/>
    <col min="16" max="16" width="13.33203125" style="1"/>
    <col min="17" max="21" width="13.33203125" style="11" customWidth="1"/>
    <col min="22" max="22" width="13.33203125" style="11"/>
    <col min="23" max="16384" width="13.33203125" style="1"/>
  </cols>
  <sheetData>
    <row r="1" spans="1:22" ht="15" customHeight="1" x14ac:dyDescent="0.15">
      <c r="P1" s="2"/>
      <c r="Q1" s="3"/>
      <c r="R1" s="3"/>
      <c r="S1" s="3"/>
      <c r="T1" s="3"/>
      <c r="U1" s="3"/>
      <c r="V1" s="3"/>
    </row>
    <row r="2" spans="1:22" ht="15" customHeight="1" x14ac:dyDescent="0.15">
      <c r="P2" s="2"/>
      <c r="Q2" s="3"/>
      <c r="R2" s="3"/>
      <c r="S2" s="3"/>
      <c r="T2" s="3"/>
      <c r="U2" s="3"/>
      <c r="V2" s="3"/>
    </row>
    <row r="3" spans="1:22" ht="15" customHeight="1" x14ac:dyDescent="0.15">
      <c r="P3" s="2"/>
      <c r="Q3" s="3"/>
      <c r="R3" s="3"/>
      <c r="S3" s="3"/>
      <c r="T3" s="3"/>
      <c r="U3" s="3"/>
      <c r="V3" s="3"/>
    </row>
    <row r="4" spans="1:22" ht="15" customHeight="1" x14ac:dyDescent="0.15">
      <c r="P4" s="2"/>
      <c r="Q4" s="3"/>
      <c r="R4" s="3"/>
      <c r="S4" s="3"/>
      <c r="T4" s="3"/>
      <c r="U4" s="3"/>
      <c r="V4" s="3"/>
    </row>
    <row r="5" spans="1:22" ht="15" customHeight="1" x14ac:dyDescent="0.15">
      <c r="P5" s="2"/>
      <c r="Q5" s="3"/>
      <c r="R5" s="3"/>
      <c r="S5" s="3"/>
      <c r="T5" s="3"/>
      <c r="U5" s="3"/>
      <c r="V5" s="3"/>
    </row>
    <row r="6" spans="1:22" ht="12" x14ac:dyDescent="0.15">
      <c r="A6" s="4"/>
      <c r="B6" s="5"/>
      <c r="C6" s="5"/>
      <c r="D6" s="5"/>
      <c r="E6" s="5"/>
      <c r="F6" s="5"/>
      <c r="G6" s="5"/>
      <c r="H6" s="5"/>
      <c r="I6" s="5"/>
      <c r="J6" s="6">
        <f>+[1]各種設定!D18</f>
        <v>44759</v>
      </c>
      <c r="K6" s="6"/>
      <c r="L6" s="7" t="s">
        <v>0</v>
      </c>
      <c r="M6" s="8"/>
      <c r="N6" s="7"/>
      <c r="O6" s="5"/>
      <c r="P6" s="2"/>
      <c r="Q6" s="3"/>
      <c r="R6" s="3"/>
      <c r="S6" s="3"/>
      <c r="T6" s="3"/>
      <c r="U6" s="3"/>
      <c r="V6" s="3"/>
    </row>
    <row r="7" spans="1:22" ht="19.5" customHeight="1" x14ac:dyDescent="0.2">
      <c r="A7" s="9" t="str">
        <f>+[1]各種設定!D2</f>
        <v>2022 鈴鹿選手権シリーズ第4戦 ｶｰﾄﾚｰｽ IN SUZUKA</v>
      </c>
      <c r="B7" s="5"/>
      <c r="C7" s="5"/>
      <c r="D7" s="5"/>
      <c r="E7" s="5"/>
      <c r="F7" s="5"/>
      <c r="G7" s="5"/>
      <c r="H7" s="5"/>
      <c r="I7" s="5"/>
      <c r="J7" s="5"/>
      <c r="K7" s="10" t="s">
        <v>1</v>
      </c>
      <c r="L7" s="10" t="s">
        <v>2</v>
      </c>
      <c r="M7" s="5"/>
      <c r="O7" s="11"/>
      <c r="P7" s="3"/>
      <c r="Q7" s="3"/>
      <c r="R7" s="3"/>
      <c r="S7" s="3"/>
      <c r="T7" s="3"/>
      <c r="U7" s="2"/>
      <c r="V7" s="2"/>
    </row>
    <row r="8" spans="1:22" ht="11.25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10" t="s">
        <v>3</v>
      </c>
      <c r="L8" s="12" t="s">
        <v>4</v>
      </c>
      <c r="M8" s="5"/>
      <c r="O8" s="11"/>
      <c r="P8" s="3"/>
      <c r="Q8" s="3"/>
      <c r="R8" s="3"/>
      <c r="S8" s="3"/>
      <c r="T8" s="3"/>
      <c r="U8" s="2"/>
      <c r="V8" s="2"/>
    </row>
    <row r="9" spans="1:22" ht="17.25" customHeight="1" x14ac:dyDescent="0.15">
      <c r="A9" s="13" t="str">
        <f>+[1]各種設定!D4</f>
        <v>ROK-SHIFTER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4" t="s">
        <v>5</v>
      </c>
      <c r="N9" s="5"/>
      <c r="O9" s="5"/>
      <c r="P9" s="2"/>
      <c r="Q9" s="3"/>
      <c r="R9" s="3"/>
      <c r="S9" s="3"/>
      <c r="T9" s="3"/>
      <c r="U9" s="3"/>
      <c r="V9" s="3"/>
    </row>
    <row r="10" spans="1:22" ht="19.5" customHeight="1" x14ac:dyDescent="0.2">
      <c r="A10" s="15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5"/>
      <c r="P10" s="2"/>
      <c r="Q10" s="3"/>
      <c r="R10" s="3"/>
      <c r="S10" s="3"/>
      <c r="T10" s="3"/>
      <c r="U10" s="3"/>
      <c r="V10" s="3"/>
    </row>
    <row r="11" spans="1:22" ht="11.25" x14ac:dyDescent="0.15">
      <c r="A11" s="5"/>
      <c r="B11" s="17" t="s">
        <v>7</v>
      </c>
      <c r="C11" s="17" t="s">
        <v>8</v>
      </c>
      <c r="D11" s="17"/>
      <c r="E11" s="17" t="s">
        <v>9</v>
      </c>
      <c r="F11" s="18" t="s">
        <v>10</v>
      </c>
      <c r="G11" s="17" t="s">
        <v>11</v>
      </c>
      <c r="H11" s="17" t="s">
        <v>12</v>
      </c>
      <c r="I11" s="17" t="s">
        <v>13</v>
      </c>
      <c r="J11" s="17" t="s">
        <v>14</v>
      </c>
      <c r="K11" s="17" t="s">
        <v>15</v>
      </c>
      <c r="L11" s="17" t="s">
        <v>16</v>
      </c>
      <c r="M11" s="17" t="s">
        <v>17</v>
      </c>
      <c r="N11" s="19">
        <f>VLOOKUP(A9,[1]コースレコード!$A:$G,3,FALSE)</f>
        <v>46.948999999999998</v>
      </c>
      <c r="O11" s="5"/>
      <c r="P11" s="2"/>
      <c r="Q11" s="3" t="s">
        <v>18</v>
      </c>
      <c r="R11" s="3"/>
      <c r="S11" s="3" t="s">
        <v>19</v>
      </c>
      <c r="T11" s="3" t="s">
        <v>20</v>
      </c>
      <c r="U11" s="3" t="s">
        <v>21</v>
      </c>
      <c r="V11" s="3"/>
    </row>
    <row r="12" spans="1:22" ht="12.75" x14ac:dyDescent="0.15">
      <c r="A12" s="20" t="s">
        <v>22</v>
      </c>
      <c r="B12" s="20" t="s">
        <v>7</v>
      </c>
      <c r="C12" s="21" t="s">
        <v>23</v>
      </c>
      <c r="D12" s="22" t="s">
        <v>24</v>
      </c>
      <c r="E12" s="23" t="s">
        <v>25</v>
      </c>
      <c r="F12" s="23" t="s">
        <v>26</v>
      </c>
      <c r="G12" s="20" t="s">
        <v>11</v>
      </c>
      <c r="H12" s="24" t="s">
        <v>27</v>
      </c>
      <c r="I12" s="20" t="s">
        <v>28</v>
      </c>
      <c r="J12" s="20" t="s">
        <v>14</v>
      </c>
      <c r="K12" s="20" t="s">
        <v>29</v>
      </c>
      <c r="L12" s="20" t="s">
        <v>30</v>
      </c>
      <c r="M12" s="25" t="s">
        <v>31</v>
      </c>
      <c r="N12" s="20"/>
      <c r="O12" s="26"/>
      <c r="P12" s="2"/>
      <c r="Q12" s="3"/>
      <c r="R12" s="3"/>
      <c r="S12" s="3"/>
      <c r="T12" s="3"/>
      <c r="U12" s="3"/>
      <c r="V12" s="3"/>
    </row>
    <row r="13" spans="1:22" ht="12.75" customHeight="1" x14ac:dyDescent="0.2">
      <c r="A13" s="27">
        <v>1</v>
      </c>
      <c r="B13" s="28">
        <f>IFERROR(INDEX('[1]予選ヒート-レース結果表（貼付）'!A2:$Z$50,MATCH($A13,'[1]予選ヒート-レース結果表（貼付）'!A2:$A$50,0),MATCH('[1]公式予選（TT）-結果表（印刷）'!B$11,'[1]予選ヒート-レース結果表（貼付）'!$1:$1,0)),"")</f>
        <v>1</v>
      </c>
      <c r="C13" s="29" t="str">
        <f>IF(IFERROR(INDEX('[1]予選ヒート-レース結果表（貼付）'!$A:$Z,MATCH($B13,'[1]予選ヒート-レース結果表（貼付）'!$B:$B,0),MATCH(C$11,'[1]予選ヒート-レース結果表（貼付）'!$1:$1,0)),"")=0,"",IFERROR(INDEX('[1]予選ヒート-レース結果表（貼付）'!$A:$Z,MATCH($B13,'[1]予選ヒート-レース結果表（貼付）'!$B:$B,0),MATCH(C$11,'[1]予選ヒート-レース結果表（貼付）'!$1:$1,0)),""))</f>
        <v/>
      </c>
      <c r="D13" s="30" t="str">
        <f>IF(C13="","",IF(A13="","",COUNTIF($C$13:C13,C13)))</f>
        <v/>
      </c>
      <c r="E13" s="31" t="str">
        <f>IFERROR(INDEX('[1]予選ヒート-レース結果表（貼付）'!$A:$Z,MATCH($B13,'[1]予選ヒート-レース結果表（貼付）'!$B:$B,0),MATCH('予選ヒート-レース結果表'!E$11,'[1]予選ヒート-レース結果表（貼付）'!$1:$1,0)),"")</f>
        <v>岩﨑 有矢斗</v>
      </c>
      <c r="F13" s="32" t="str">
        <f>IFERROR(INDEX('[1]予選ヒート-レース結果表（貼付）'!$A:$Z,MATCH($B13,'[1]予選ヒート-レース結果表（貼付）'!$B:$B,0),MATCH('予選ヒート-レース結果表'!F$11,'[1]予選ヒート-レース結果表（貼付）'!$1:$1,0)),"")</f>
        <v>Rosa Drago CORSE/VORTEX</v>
      </c>
      <c r="G13" s="33" t="str">
        <f>IFERROR(INDEX('[1]予選ヒート-レース結果表（貼付）'!$A:$Z,MATCH($B13,'[1]予選ヒート-レース結果表（貼付）'!$B:$B,0),MATCH('予選ヒート-レース結果表'!G$11,'[1]予選ヒート-レース結果表（貼付）'!$1:$1,0)),"")</f>
        <v>Apspeed with SOVLA</v>
      </c>
      <c r="H13" s="34" t="str">
        <f>IFERROR(INDEX('[1]予選ヒート-レース結果表（貼付）'!$A:$Z,MATCH($B13,'[1]予選ヒート-レース結果表（貼付）'!$B:$B,0),MATCH('予選ヒート-レース結果表'!H$11,'[1]予選ヒート-レース結果表（貼付）'!$1:$1,0)),"")</f>
        <v>BS</v>
      </c>
      <c r="I13" s="35">
        <f>IFERROR(INDEX('[1]予選ヒート-レース結果表（貼付）'!$A:$Z,MATCH($B13,'[1]予選ヒート-レース結果表（貼付）'!$B:$B,0),MATCH('予選ヒート-レース結果表'!I$11,'[1]予選ヒート-レース結果表（貼付）'!$1:$1,0)),"")</f>
        <v>10</v>
      </c>
      <c r="J13" s="36">
        <f>INDEX('[1]予選ヒート-レース結果表（貼付）'!$A:$Z,MATCH($B13,'[1]予選ヒート-レース結果表（貼付）'!$B:$B,0),MATCH('予選ヒート-レース結果表'!J$11,'[1]予選ヒート-レース結果表（貼付）'!$1:$1,0))</f>
        <v>5.7334837962962964E-3</v>
      </c>
      <c r="K13" s="37" t="str">
        <f>ROUND((1.264*I13)/(J13*24),2)&amp;"km/h"</f>
        <v>91.86km/h</v>
      </c>
      <c r="L13" s="37"/>
      <c r="M13" s="38">
        <f>INDEX('[1]予選ヒート-レース結果表（貼付）'!$A:$Z,MATCH($B13,'[1]予選ヒート-レース結果表（貼付）'!$B:$B,0),MATCH('予選ヒート-レース結果表'!M$11,'[1]予選ヒート-レース結果表（貼付）'!$1:$1,0))</f>
        <v>49.146999999999998</v>
      </c>
      <c r="N13" s="39" t="str">
        <f t="shared" ref="N13:N46" si="0">IF(M13&lt;1,"",IF($N$11&gt;M13,"R",""))</f>
        <v/>
      </c>
      <c r="O13" s="40"/>
      <c r="P13" s="2"/>
      <c r="Q13" s="3" t="str">
        <f>IF(IFERROR(INDEX('[1]予選ヒート-レース結果表（貼付）'!$A:$Z,MATCH($B13,'[1]予選ヒート-レース結果表（貼付）'!$B:$B,0),MATCH(Q$11,'[1]予選ヒート-レース結果表（貼付）'!$1:$1,0)),"")=0,"",IFERROR(INDEX('[1]予選ヒート-レース結果表（貼付）'!$A:$Z,MATCH($B13,'[1]予選ヒート-レース結果表（貼付）'!$B:$B,0),MATCH(Q$11,'[1]予選ヒート-レース結果表（貼付）'!$1:$1,0)),""))</f>
        <v/>
      </c>
      <c r="R13" s="3" t="str">
        <f>IF(Q13="","",COUNTIF($Q$13:Q13,"&lt;&gt;"&amp;""))</f>
        <v/>
      </c>
      <c r="S13" s="3" t="str">
        <f t="shared" ref="S13:S46" si="1">IFERROR(RANK(R13,$R$13:$R$46,1),"")</f>
        <v/>
      </c>
      <c r="T13" s="3" t="str">
        <f>IF(IFERROR(INDEX('[1]予選ヒート-レース結果表（貼付）'!$A:$Z,MATCH($A13,'[1]予選ヒート-レース結果表（貼付）'!$A:$A,0),MATCH(T$11,'[1]予選ヒート-レース結果表（貼付）'!$1:$1,0)),"")=0,"",IFERROR(INDEX('[1]予選ヒート-レース結果表（貼付）'!$A:$Z,MATCH($A13,'[1]予選ヒート-レース結果表（貼付）'!$A:$A,0),MATCH(T$11,'[1]予選ヒート-レース結果表（貼付）'!$1:$1,0)),""))</f>
        <v/>
      </c>
      <c r="U13" s="3">
        <f>IF(IFERROR(INDEX('[1]予選ヒート-レース結果表（貼付）'!$A:$Z,MATCH($B13,'[1]予選ヒート-レース結果表（貼付）'!$B:$B,0),MATCH(U$11,'[1]予選ヒート-レース結果表（貼付）'!$1:$1,0)),"")=0,"",IFERROR(INDEX('[1]予選ヒート-レース結果表（貼付）'!$A:$Z,MATCH($B13,'[1]予選ヒート-レース結果表（貼付）'!$B:$B,0),MATCH(U$11,'[1]予選ヒート-レース結果表（貼付）'!$1:$1,0)),""))</f>
        <v>92.587999999999994</v>
      </c>
      <c r="V13" s="3"/>
    </row>
    <row r="14" spans="1:22" ht="12.75" customHeight="1" x14ac:dyDescent="0.2">
      <c r="A14" s="27">
        <f>IF(OR('[1]予選ヒート-レース結果表（貼付）'!A3="DNF",'[1]予選ヒート-レース結果表（貼付）'!A3="DNS",'[1]予選ヒート-レース結果表（貼付）'!A3="DQ"),'[1]予選ヒート-レース結果表（貼付）'!A3,IF(MAX('[1]予選ヒート-レース結果表（貼付）'!A:A)&gt;A13,A13+1,""))</f>
        <v>2</v>
      </c>
      <c r="B14" s="28">
        <f>IFERROR(INDEX('[1]予選ヒート-レース結果表（貼付）'!A3:$Z$50,MATCH($A14,'[1]予選ヒート-レース結果表（貼付）'!A3:$A$50,0),MATCH('[1]公式予選（TT）-結果表（印刷）'!B$11,'[1]予選ヒート-レース結果表（貼付）'!$1:$1,0)),"")</f>
        <v>26</v>
      </c>
      <c r="C14" s="29" t="str">
        <f>IF(IFERROR(INDEX('[1]予選ヒート-レース結果表（貼付）'!$A:$Z,MATCH($B14,'[1]予選ヒート-レース結果表（貼付）'!$B:$B,0),MATCH(C$11,'[1]予選ヒート-レース結果表（貼付）'!$1:$1,0)),"")=0,"",IFERROR(INDEX('[1]予選ヒート-レース結果表（貼付）'!$A:$Z,MATCH($B14,'[1]予選ヒート-レース結果表（貼付）'!$B:$B,0),MATCH(C$11,'[1]予選ヒート-レース結果表（貼付）'!$1:$1,0)),""))</f>
        <v/>
      </c>
      <c r="D14" s="30" t="str">
        <f>IF(C14="","",IF(A14="","",COUNTIF($C$13:C14,C14)))</f>
        <v/>
      </c>
      <c r="E14" s="31" t="str">
        <f>IFERROR(INDEX('[1]予選ヒート-レース結果表（貼付）'!$A:$Z,MATCH($B14,'[1]予選ヒート-レース結果表（貼付）'!$B:$B,0),MATCH('予選ヒート-レース結果表'!E$11,'[1]予選ヒート-レース結果表（貼付）'!$1:$1,0)),"")</f>
        <v>丸山 陽平</v>
      </c>
      <c r="F14" s="32" t="str">
        <f>IFERROR(INDEX('[1]予選ヒート-レース結果表（貼付）'!$A:$Z,MATCH($B14,'[1]予選ヒート-レース結果表（貼付）'!$B:$B,0),MATCH('予選ヒート-レース結果表'!F$11,'[1]予選ヒート-レース結果表（貼付）'!$1:$1,0)),"")</f>
        <v>KOSMIC/VORTEX</v>
      </c>
      <c r="G14" s="33" t="str">
        <f>IFERROR(INDEX('[1]予選ヒート-レース結果表（貼付）'!$A:$Z,MATCH($B14,'[1]予選ヒート-レース結果表（貼付）'!$B:$B,0),MATCH('予選ヒート-レース結果表'!G$11,'[1]予選ヒート-レース結果表（貼付）'!$1:$1,0)),"")</f>
        <v>HRT</v>
      </c>
      <c r="H14" s="34" t="str">
        <f>IFERROR(INDEX('[1]予選ヒート-レース結果表（貼付）'!$A:$Z,MATCH($B14,'[1]予選ヒート-レース結果表（貼付）'!$B:$B,0),MATCH('予選ヒート-レース結果表'!H$11,'[1]予選ヒート-レース結果表（貼付）'!$1:$1,0)),"")</f>
        <v>BS</v>
      </c>
      <c r="I14" s="35">
        <f>IFERROR(INDEX('[1]予選ヒート-レース結果表（貼付）'!$A:$Z,MATCH($B14,'[1]予選ヒート-レース結果表（貼付）'!$B:$B,0),MATCH('予選ヒート-レース結果表'!I$11,'[1]予選ヒート-レース結果表（貼付）'!$1:$1,0)),"")</f>
        <v>10</v>
      </c>
      <c r="J14" s="36">
        <f>IFERROR(IF(A14="DNS","ｽﾀｰﾄ出来ず",IF(A14="DQ","失　格",INDEX('[1]予選ヒート-レース結果表（貼付）'!$A:$Z,MATCH($B14,'[1]予選ヒート-レース結果表（貼付）'!$B:$B,0),MATCH('予選ヒート-レース結果表'!J$11,'[1]予選ヒート-レース結果表（貼付）'!$1:$1,0)))),"")</f>
        <v>5.7349537037037039E-3</v>
      </c>
      <c r="K14" s="37">
        <f>IFERROR(IF(A14="DNS","",IF(A14="DQ","",INDEX('[1]予選ヒート-レース結果表（貼付）'!$A:$Z,MATCH($B14,'[1]予選ヒート-レース結果表（貼付）'!$B:$B,0),MATCH('予選ヒート-レース結果表'!K$11,'[1]予選ヒート-レース結果表（貼付）'!$1:$1,0)))),"")</f>
        <v>0.127</v>
      </c>
      <c r="L14" s="37">
        <f>IFERROR(IF(A14="DNS","",IF(A14="DQ","",INDEX('[1]予選ヒート-レース結果表（貼付）'!$A:$Z,MATCH($B14,'[1]予選ヒート-レース結果表（貼付）'!$B:$B,0),MATCH('予選ヒート-レース結果表'!L$11,'[1]予選ヒート-レース結果表（貼付）'!$1:$1,0)))),"")</f>
        <v>0.127</v>
      </c>
      <c r="M14" s="38">
        <f>IFERROR(IF(A14="DNS","",IF(A14="DQ","",INDEX('[1]予選ヒート-レース結果表（貼付）'!$A:$Z,MATCH($B14,'[1]予選ヒート-レース結果表（貼付）'!$B:$B,0),MATCH('予選ヒート-レース結果表'!M$11,'[1]予選ヒート-レース結果表（貼付）'!$1:$1,0)))),"")</f>
        <v>49.002000000000002</v>
      </c>
      <c r="N14" s="39" t="str">
        <f t="shared" si="0"/>
        <v/>
      </c>
      <c r="O14" s="40"/>
      <c r="P14" s="2"/>
      <c r="Q14" s="3" t="str">
        <f>IF(IFERROR(INDEX('[1]予選ヒート-レース結果表（貼付）'!$A:$Z,MATCH($B14,'[1]予選ヒート-レース結果表（貼付）'!$B:$B,0),MATCH(Q$11,'[1]予選ヒート-レース結果表（貼付）'!$1:$1,0)),"")=0,"",IFERROR(INDEX('[1]予選ヒート-レース結果表（貼付）'!$A:$Z,MATCH($B14,'[1]予選ヒート-レース結果表（貼付）'!$B:$B,0),MATCH(Q$11,'[1]予選ヒート-レース結果表（貼付）'!$1:$1,0)),""))</f>
        <v/>
      </c>
      <c r="R14" s="3" t="str">
        <f>IF(Q14="","",COUNTIF($Q$13:Q14,"&lt;&gt;"&amp;""))</f>
        <v/>
      </c>
      <c r="S14" s="3" t="str">
        <f t="shared" si="1"/>
        <v/>
      </c>
      <c r="T14" s="3" t="str">
        <f>IF(IFERROR(INDEX('[1]予選ヒート-レース結果表（貼付）'!$A:$Z,MATCH($A14,'[1]予選ヒート-レース結果表（貼付）'!$A:$A,0),MATCH(T$11,'[1]予選ヒート-レース結果表（貼付）'!$1:$1,0)),"")=0,"",IFERROR(INDEX('[1]予選ヒート-レース結果表（貼付）'!$A:$Z,MATCH($A14,'[1]予選ヒート-レース結果表（貼付）'!$A:$A,0),MATCH(T$11,'[1]予選ヒート-レース結果表（貼付）'!$1:$1,0)),""))</f>
        <v/>
      </c>
      <c r="U14" s="3">
        <f>IF(IFERROR(INDEX('[1]予選ヒート-レース結果表（貼付）'!$A:$Z,MATCH($B14,'[1]予選ヒート-レース結果表（貼付）'!$B:$B,0),MATCH(U$11,'[1]予選ヒート-レース結果表（貼付）'!$1:$1,0)),"")=0,"",IFERROR(INDEX('[1]予選ヒート-レース結果表（貼付）'!$A:$Z,MATCH($B14,'[1]予選ヒート-レース結果表（貼付）'!$B:$B,0),MATCH(U$11,'[1]予選ヒート-レース結果表（貼付）'!$1:$1,0)),""))</f>
        <v>92.861999999999995</v>
      </c>
      <c r="V14" s="3"/>
    </row>
    <row r="15" spans="1:22" ht="12.75" customHeight="1" x14ac:dyDescent="0.2">
      <c r="A15" s="27">
        <f>IF(OR('[1]予選ヒート-レース結果表（貼付）'!A4="DNF",'[1]予選ヒート-レース結果表（貼付）'!A4="DNS",'[1]予選ヒート-レース結果表（貼付）'!A4="DQ"),'[1]予選ヒート-レース結果表（貼付）'!A4,IF(MAX('[1]予選ヒート-レース結果表（貼付）'!A:A)&gt;A14,A14+1,""))</f>
        <v>3</v>
      </c>
      <c r="B15" s="28">
        <f>IFERROR(INDEX('[1]予選ヒート-レース結果表（貼付）'!A4:$Z$50,MATCH($A15,'[1]予選ヒート-レース結果表（貼付）'!A4:$A$50,0),MATCH('[1]公式予選（TT）-結果表（印刷）'!B$11,'[1]予選ヒート-レース結果表（貼付）'!$1:$1,0)),"")</f>
        <v>88</v>
      </c>
      <c r="C15" s="29" t="str">
        <f>IF(IFERROR(INDEX('[1]予選ヒート-レース結果表（貼付）'!$A:$Z,MATCH($B15,'[1]予選ヒート-レース結果表（貼付）'!$B:$B,0),MATCH(C$11,'[1]予選ヒート-レース結果表（貼付）'!$1:$1,0)),"")=0,"",IFERROR(INDEX('[1]予選ヒート-レース結果表（貼付）'!$A:$Z,MATCH($B15,'[1]予選ヒート-レース結果表（貼付）'!$B:$B,0),MATCH(C$11,'[1]予選ヒート-レース結果表（貼付）'!$1:$1,0)),""))</f>
        <v>Master</v>
      </c>
      <c r="D15" s="30">
        <f>IF(C15="","",IF(A15="","",COUNTIF($C$13:C15,C15)))</f>
        <v>1</v>
      </c>
      <c r="E15" s="31" t="str">
        <f>IFERROR(INDEX('[1]予選ヒート-レース結果表（貼付）'!$A:$Z,MATCH($B15,'[1]予選ヒート-レース結果表（貼付）'!$B:$B,0),MATCH('予選ヒート-レース結果表'!E$11,'[1]予選ヒート-レース結果表（貼付）'!$1:$1,0)),"")</f>
        <v>小林 弘直</v>
      </c>
      <c r="F15" s="32" t="str">
        <f>IFERROR(INDEX('[1]予選ヒート-レース結果表（貼付）'!$A:$Z,MATCH($B15,'[1]予選ヒート-レース結果表（貼付）'!$B:$B,0),MATCH('予選ヒート-レース結果表'!F$11,'[1]予選ヒート-レース結果表（貼付）'!$1:$1,0)),"")</f>
        <v>KOSMIC/VORTEX</v>
      </c>
      <c r="G15" s="33" t="str">
        <f>IFERROR(INDEX('[1]予選ヒート-レース結果表（貼付）'!$A:$Z,MATCH($B15,'[1]予選ヒート-レース結果表（貼付）'!$B:$B,0),MATCH('予選ヒート-レース結果表'!G$11,'[1]予選ヒート-レース結果表（貼付）'!$1:$1,0)),"")</f>
        <v>HRT</v>
      </c>
      <c r="H15" s="34" t="str">
        <f>IFERROR(INDEX('[1]予選ヒート-レース結果表（貼付）'!$A:$Z,MATCH($B15,'[1]予選ヒート-レース結果表（貼付）'!$B:$B,0),MATCH('予選ヒート-レース結果表'!H$11,'[1]予選ヒート-レース結果表（貼付）'!$1:$1,0)),"")</f>
        <v>BS</v>
      </c>
      <c r="I15" s="35">
        <f>IFERROR(INDEX('[1]予選ヒート-レース結果表（貼付）'!$A:$Z,MATCH($B15,'[1]予選ヒート-レース結果表（貼付）'!$B:$B,0),MATCH('予選ヒート-レース結果表'!I$11,'[1]予選ヒート-レース結果表（貼付）'!$1:$1,0)),"")</f>
        <v>10</v>
      </c>
      <c r="J15" s="36">
        <f>IFERROR(IF(A15="DNS","ｽﾀｰﾄ出来ず",IF(A15="DQ","失　格",INDEX('[1]予選ヒート-レース結果表（貼付）'!$A:$Z,MATCH($B15,'[1]予選ヒート-レース結果表（貼付）'!$B:$B,0),MATCH('予選ヒート-レース結果表'!J$11,'[1]予選ヒート-レース結果表（貼付）'!$1:$1,0)))),"")</f>
        <v>5.7398032407407415E-3</v>
      </c>
      <c r="K15" s="37">
        <f>IFERROR(IF(A15="DNS","",IF(A15="DQ","",INDEX('[1]予選ヒート-レース結果表（貼付）'!$A:$Z,MATCH($B15,'[1]予選ヒート-レース結果表（貼付）'!$B:$B,0),MATCH('予選ヒート-レース結果表'!K$11,'[1]予選ヒート-レース結果表（貼付）'!$1:$1,0)))),"")</f>
        <v>0.54600000000000004</v>
      </c>
      <c r="L15" s="37">
        <f>IFERROR(IF(A15="DNS","",IF(A15="DQ","",INDEX('[1]予選ヒート-レース結果表（貼付）'!$A:$Z,MATCH($B15,'[1]予選ヒート-レース結果表（貼付）'!$B:$B,0),MATCH('予選ヒート-レース結果表'!L$11,'[1]予選ヒート-レース結果表（貼付）'!$1:$1,0)))),"")</f>
        <v>0.41899999999999998</v>
      </c>
      <c r="M15" s="38">
        <f>IFERROR(IF(A15="DNS","",IF(A15="DQ","",INDEX('[1]予選ヒート-レース結果表（貼付）'!$A:$Z,MATCH($B15,'[1]予選ヒート-レース結果表（貼付）'!$B:$B,0),MATCH('予選ヒート-レース結果表'!M$11,'[1]予選ヒート-レース結果表（貼付）'!$1:$1,0)))),"")</f>
        <v>49.048999999999999</v>
      </c>
      <c r="N15" s="39" t="str">
        <f t="shared" si="0"/>
        <v/>
      </c>
      <c r="O15" s="40"/>
      <c r="P15" s="2"/>
      <c r="Q15" s="3" t="str">
        <f>IF(IFERROR(INDEX('[1]予選ヒート-レース結果表（貼付）'!$A:$Z,MATCH($B15,'[1]予選ヒート-レース結果表（貼付）'!$B:$B,0),MATCH(Q$11,'[1]予選ヒート-レース結果表（貼付）'!$1:$1,0)),"")=0,"",IFERROR(INDEX('[1]予選ヒート-レース結果表（貼付）'!$A:$Z,MATCH($B15,'[1]予選ヒート-レース結果表（貼付）'!$B:$B,0),MATCH(Q$11,'[1]予選ヒート-レース結果表（貼付）'!$1:$1,0)),""))</f>
        <v/>
      </c>
      <c r="R15" s="3" t="str">
        <f>IF(Q15="","",COUNTIF($Q$13:Q15,"&lt;&gt;"&amp;""))</f>
        <v/>
      </c>
      <c r="S15" s="3" t="str">
        <f t="shared" si="1"/>
        <v/>
      </c>
      <c r="T15" s="3" t="str">
        <f>IF(IFERROR(INDEX('[1]予選ヒート-レース結果表（貼付）'!$A:$Z,MATCH($A15,'[1]予選ヒート-レース結果表（貼付）'!$A:$A,0),MATCH(T$11,'[1]予選ヒート-レース結果表（貼付）'!$1:$1,0)),"")=0,"",IFERROR(INDEX('[1]予選ヒート-レース結果表（貼付）'!$A:$Z,MATCH($A15,'[1]予選ヒート-レース結果表（貼付）'!$A:$A,0),MATCH(T$11,'[1]予選ヒート-レース結果表（貼付）'!$1:$1,0)),""))</f>
        <v/>
      </c>
      <c r="U15" s="3">
        <f>IF(IFERROR(INDEX('[1]予選ヒート-レース結果表（貼付）'!$A:$Z,MATCH($B15,'[1]予選ヒート-レース結果表（貼付）'!$B:$B,0),MATCH(U$11,'[1]予選ヒート-レース結果表（貼付）'!$1:$1,0)),"")=0,"",IFERROR(INDEX('[1]予選ヒート-レース結果表（貼付）'!$A:$Z,MATCH($B15,'[1]予選ヒート-レース結果表（貼付）'!$B:$B,0),MATCH(U$11,'[1]予選ヒート-レース結果表（貼付）'!$1:$1,0)),""))</f>
        <v>92.772999999999996</v>
      </c>
      <c r="V15" s="3"/>
    </row>
    <row r="16" spans="1:22" ht="12.75" customHeight="1" x14ac:dyDescent="0.2">
      <c r="A16" s="27">
        <f>IF(OR('[1]予選ヒート-レース結果表（貼付）'!A5="DNF",'[1]予選ヒート-レース結果表（貼付）'!A5="DNS",'[1]予選ヒート-レース結果表（貼付）'!A5="DQ"),'[1]予選ヒート-レース結果表（貼付）'!A5,IF(MAX('[1]予選ヒート-レース結果表（貼付）'!A:A)&gt;A15,A15+1,""))</f>
        <v>4</v>
      </c>
      <c r="B16" s="28">
        <f>IFERROR(INDEX('[1]予選ヒート-レース結果表（貼付）'!A5:$Z$50,MATCH($A16,'[1]予選ヒート-レース結果表（貼付）'!A5:$A$50,0),MATCH('[1]公式予選（TT）-結果表（印刷）'!B$11,'[1]予選ヒート-レース結果表（貼付）'!$1:$1,0)),"")</f>
        <v>10</v>
      </c>
      <c r="C16" s="29" t="str">
        <f>IF(IFERROR(INDEX('[1]予選ヒート-レース結果表（貼付）'!$A:$Z,MATCH($B16,'[1]予選ヒート-レース結果表（貼付）'!$B:$B,0),MATCH(C$11,'[1]予選ヒート-レース結果表（貼付）'!$1:$1,0)),"")=0,"",IFERROR(INDEX('[1]予選ヒート-レース結果表（貼付）'!$A:$Z,MATCH($B16,'[1]予選ヒート-レース結果表（貼付）'!$B:$B,0),MATCH(C$11,'[1]予選ヒート-レース結果表（貼付）'!$1:$1,0)),""))</f>
        <v/>
      </c>
      <c r="D16" s="30" t="str">
        <f>IF(C16="","",IF(A16="","",COUNTIF($C$13:C16,C16)))</f>
        <v/>
      </c>
      <c r="E16" s="31" t="str">
        <f>IFERROR(INDEX('[1]予選ヒート-レース結果表（貼付）'!$A:$Z,MATCH($B16,'[1]予選ヒート-レース結果表（貼付）'!$B:$B,0),MATCH('予選ヒート-レース結果表'!E$11,'[1]予選ヒート-レース結果表（貼付）'!$1:$1,0)),"")</f>
        <v>水越 健太</v>
      </c>
      <c r="F16" s="32" t="str">
        <f>IFERROR(INDEX('[1]予選ヒート-レース結果表（貼付）'!$A:$Z,MATCH($B16,'[1]予選ヒート-レース結果表（貼付）'!$B:$B,0),MATCH('予選ヒート-レース結果表'!F$11,'[1]予選ヒート-レース結果表（貼付）'!$1:$1,0)),"")</f>
        <v>KR/VORTEX</v>
      </c>
      <c r="G16" s="33" t="str">
        <f>IFERROR(INDEX('[1]予選ヒート-レース結果表（貼付）'!$A:$Z,MATCH($B16,'[1]予選ヒート-レース結果表（貼付）'!$B:$B,0),MATCH('予選ヒート-レース結果表'!G$11,'[1]予選ヒート-レース結果表（貼付）'!$1:$1,0)),"")</f>
        <v>MOMOX KART RACING</v>
      </c>
      <c r="H16" s="34" t="str">
        <f>IFERROR(INDEX('[1]予選ヒート-レース結果表（貼付）'!$A:$Z,MATCH($B16,'[1]予選ヒート-レース結果表（貼付）'!$B:$B,0),MATCH('予選ヒート-レース結果表'!H$11,'[1]予選ヒート-レース結果表（貼付）'!$1:$1,0)),"")</f>
        <v>BS</v>
      </c>
      <c r="I16" s="35">
        <f>IFERROR(INDEX('[1]予選ヒート-レース結果表（貼付）'!$A:$Z,MATCH($B16,'[1]予選ヒート-レース結果表（貼付）'!$B:$B,0),MATCH('予選ヒート-レース結果表'!I$11,'[1]予選ヒート-レース結果表（貼付）'!$1:$1,0)),"")</f>
        <v>10</v>
      </c>
      <c r="J16" s="36">
        <f>IFERROR(IF(A16="DNS","ｽﾀｰﾄ出来ず",IF(A16="DQ","失　格",INDEX('[1]予選ヒート-レース結果表（貼付）'!$A:$Z,MATCH($B16,'[1]予選ヒート-レース結果表（貼付）'!$B:$B,0),MATCH('予選ヒート-レース結果表'!J$11,'[1]予選ヒート-レース結果表（貼付）'!$1:$1,0)))),"")</f>
        <v>5.743773148148148E-3</v>
      </c>
      <c r="K16" s="37">
        <f>IFERROR(IF(A16="DNS","",IF(A16="DQ","",INDEX('[1]予選ヒート-レース結果表（貼付）'!$A:$Z,MATCH($B16,'[1]予選ヒート-レース結果表（貼付）'!$B:$B,0),MATCH('予選ヒート-レース結果表'!K$11,'[1]予選ヒート-レース結果表（貼付）'!$1:$1,0)))),"")</f>
        <v>0.88900000000000001</v>
      </c>
      <c r="L16" s="37">
        <f>IFERROR(IF(A16="DNS","",IF(A16="DQ","",INDEX('[1]予選ヒート-レース結果表（貼付）'!$A:$Z,MATCH($B16,'[1]予選ヒート-レース結果表（貼付）'!$B:$B,0),MATCH('予選ヒート-レース結果表'!L$11,'[1]予選ヒート-レース結果表（貼付）'!$1:$1,0)))),"")</f>
        <v>0.34300000000000003</v>
      </c>
      <c r="M16" s="38">
        <f>IFERROR(IF(A16="DNS","",IF(A16="DQ","",INDEX('[1]予選ヒート-レース結果表（貼付）'!$A:$Z,MATCH($B16,'[1]予選ヒート-レース結果表（貼付）'!$B:$B,0),MATCH('予選ヒート-レース結果表'!M$11,'[1]予選ヒート-レース結果表（貼付）'!$1:$1,0)))),"")</f>
        <v>48.997999999999998</v>
      </c>
      <c r="N16" s="39" t="str">
        <f t="shared" si="0"/>
        <v/>
      </c>
      <c r="O16" s="40"/>
      <c r="P16" s="2"/>
      <c r="Q16" s="3" t="str">
        <f>IF(IFERROR(INDEX('[1]予選ヒート-レース結果表（貼付）'!$A:$Z,MATCH($B16,'[1]予選ヒート-レース結果表（貼付）'!$B:$B,0),MATCH(Q$11,'[1]予選ヒート-レース結果表（貼付）'!$1:$1,0)),"")=0,"",IFERROR(INDEX('[1]予選ヒート-レース結果表（貼付）'!$A:$Z,MATCH($B16,'[1]予選ヒート-レース結果表（貼付）'!$B:$B,0),MATCH(Q$11,'[1]予選ヒート-レース結果表（貼付）'!$1:$1,0)),""))</f>
        <v/>
      </c>
      <c r="R16" s="3" t="str">
        <f>IF(Q16="","",COUNTIF($Q$13:Q16,"&lt;&gt;"&amp;""))</f>
        <v/>
      </c>
      <c r="S16" s="3" t="str">
        <f t="shared" si="1"/>
        <v/>
      </c>
      <c r="T16" s="3" t="str">
        <f>IF(IFERROR(INDEX('[1]予選ヒート-レース結果表（貼付）'!$A:$Z,MATCH($A16,'[1]予選ヒート-レース結果表（貼付）'!$A:$A,0),MATCH(T$11,'[1]予選ヒート-レース結果表（貼付）'!$1:$1,0)),"")=0,"",IFERROR(INDEX('[1]予選ヒート-レース結果表（貼付）'!$A:$Z,MATCH($A16,'[1]予選ヒート-レース結果表（貼付）'!$A:$A,0),MATCH(T$11,'[1]予選ヒート-レース結果表（貼付）'!$1:$1,0)),""))</f>
        <v/>
      </c>
      <c r="U16" s="3">
        <f>IF(IFERROR(INDEX('[1]予選ヒート-レース結果表（貼付）'!$A:$Z,MATCH($B16,'[1]予選ヒート-レース結果表（貼付）'!$B:$B,0),MATCH(U$11,'[1]予選ヒート-レース結果表（貼付）'!$1:$1,0)),"")=0,"",IFERROR(INDEX('[1]予選ヒート-レース結果表（貼付）'!$A:$Z,MATCH($B16,'[1]予選ヒート-レース結果表（貼付）'!$B:$B,0),MATCH(U$11,'[1]予選ヒート-レース結果表（貼付）'!$1:$1,0)),""))</f>
        <v>92.869</v>
      </c>
      <c r="V16" s="3"/>
    </row>
    <row r="17" spans="1:22" ht="12.75" customHeight="1" x14ac:dyDescent="0.2">
      <c r="A17" s="27">
        <f>IF(OR('[1]予選ヒート-レース結果表（貼付）'!A6="DNF",'[1]予選ヒート-レース結果表（貼付）'!A6="DNS",'[1]予選ヒート-レース結果表（貼付）'!A6="DQ"),'[1]予選ヒート-レース結果表（貼付）'!A6,IF(MAX('[1]予選ヒート-レース結果表（貼付）'!A:A)&gt;A16,A16+1,""))</f>
        <v>5</v>
      </c>
      <c r="B17" s="28">
        <f>IFERROR(INDEX('[1]予選ヒート-レース結果表（貼付）'!A6:$Z$50,MATCH($A17,'[1]予選ヒート-レース結果表（貼付）'!A6:$A$50,0),MATCH('[1]公式予選（TT）-結果表（印刷）'!B$11,'[1]予選ヒート-レース結果表（貼付）'!$1:$1,0)),"")</f>
        <v>35</v>
      </c>
      <c r="C17" s="29" t="str">
        <f>IF(IFERROR(INDEX('[1]予選ヒート-レース結果表（貼付）'!$A:$Z,MATCH($B17,'[1]予選ヒート-レース結果表（貼付）'!$B:$B,0),MATCH(C$11,'[1]予選ヒート-レース結果表（貼付）'!$1:$1,0)),"")=0,"",IFERROR(INDEX('[1]予選ヒート-レース結果表（貼付）'!$A:$Z,MATCH($B17,'[1]予選ヒート-レース結果表（貼付）'!$B:$B,0),MATCH(C$11,'[1]予選ヒート-レース結果表（貼付）'!$1:$1,0)),""))</f>
        <v/>
      </c>
      <c r="D17" s="30" t="str">
        <f>IF(C17="","",IF(A17="","",COUNTIF($C$13:C17,C17)))</f>
        <v/>
      </c>
      <c r="E17" s="31" t="str">
        <f>IFERROR(INDEX('[1]予選ヒート-レース結果表（貼付）'!$A:$Z,MATCH($B17,'[1]予選ヒート-レース結果表（貼付）'!$B:$B,0),MATCH('予選ヒート-レース結果表'!E$11,'[1]予選ヒート-レース結果表（貼付）'!$1:$1,0)),"")</f>
        <v>井出 七星翔</v>
      </c>
      <c r="F17" s="32" t="str">
        <f>IFERROR(INDEX('[1]予選ヒート-レース結果表（貼付）'!$A:$Z,MATCH($B17,'[1]予選ヒート-レース結果表（貼付）'!$B:$B,0),MATCH('予選ヒート-レース結果表'!F$11,'[1]予選ヒート-レース結果表（貼付）'!$1:$1,0)),"")</f>
        <v>ｸﾛｯｸﾞ/VORTEX</v>
      </c>
      <c r="G17" s="33" t="str">
        <f>IFERROR(INDEX('[1]予選ヒート-レース結果表（貼付）'!$A:$Z,MATCH($B17,'[1]予選ヒート-レース結果表（貼付）'!$B:$B,0),MATCH('予選ヒート-レース結果表'!G$11,'[1]予選ヒート-レース結果表（貼付）'!$1:$1,0)),"")</f>
        <v>RSｲﾃﾞｨｱぴぃたぁぱん</v>
      </c>
      <c r="H17" s="34" t="str">
        <f>IFERROR(INDEX('[1]予選ヒート-レース結果表（貼付）'!$A:$Z,MATCH($B17,'[1]予選ヒート-レース結果表（貼付）'!$B:$B,0),MATCH('予選ヒート-レース結果表'!H$11,'[1]予選ヒート-レース結果表（貼付）'!$1:$1,0)),"")</f>
        <v>BS</v>
      </c>
      <c r="I17" s="35">
        <f>IFERROR(INDEX('[1]予選ヒート-レース結果表（貼付）'!$A:$Z,MATCH($B17,'[1]予選ヒート-レース結果表（貼付）'!$B:$B,0),MATCH('予選ヒート-レース結果表'!I$11,'[1]予選ヒート-レース結果表（貼付）'!$1:$1,0)),"")</f>
        <v>10</v>
      </c>
      <c r="J17" s="36">
        <f>IFERROR(IF(A17="DNS","ｽﾀｰﾄ出来ず",IF(A17="DQ","失　格",INDEX('[1]予選ヒート-レース結果表（貼付）'!$A:$Z,MATCH($B17,'[1]予選ヒート-レース結果表（貼付）'!$B:$B,0),MATCH('予選ヒート-レース結果表'!J$11,'[1]予選ヒート-レース結果表（貼付）'!$1:$1,0)))),"")</f>
        <v>5.7455208333333334E-3</v>
      </c>
      <c r="K17" s="37">
        <f>IFERROR(IF(A17="DNS","",IF(A17="DQ","",INDEX('[1]予選ヒート-レース結果表（貼付）'!$A:$Z,MATCH($B17,'[1]予選ヒート-レース結果表（貼付）'!$B:$B,0),MATCH('予選ヒート-レース結果表'!K$11,'[1]予選ヒート-レース結果表（貼付）'!$1:$1,0)))),"")</f>
        <v>1.04</v>
      </c>
      <c r="L17" s="37">
        <f>IFERROR(IF(A17="DNS","",IF(A17="DQ","",INDEX('[1]予選ヒート-レース結果表（貼付）'!$A:$Z,MATCH($B17,'[1]予選ヒート-レース結果表（貼付）'!$B:$B,0),MATCH('予選ヒート-レース結果表'!L$11,'[1]予選ヒート-レース結果表（貼付）'!$1:$1,0)))),"")</f>
        <v>0.151</v>
      </c>
      <c r="M17" s="38">
        <f>IFERROR(IF(A17="DNS","",IF(A17="DQ","",INDEX('[1]予選ヒート-レース結果表（貼付）'!$A:$Z,MATCH($B17,'[1]予選ヒート-レース結果表（貼付）'!$B:$B,0),MATCH('予選ヒート-レース結果表'!M$11,'[1]予選ヒート-レース結果表（貼付）'!$1:$1,0)))),"")</f>
        <v>49.119</v>
      </c>
      <c r="N17" s="39" t="str">
        <f t="shared" si="0"/>
        <v/>
      </c>
      <c r="O17" s="40"/>
      <c r="P17" s="2"/>
      <c r="Q17" s="3" t="str">
        <f>IF(IFERROR(INDEX('[1]予選ヒート-レース結果表（貼付）'!$A:$Z,MATCH($B17,'[1]予選ヒート-レース結果表（貼付）'!$B:$B,0),MATCH(Q$11,'[1]予選ヒート-レース結果表（貼付）'!$1:$1,0)),"")=0,"",IFERROR(INDEX('[1]予選ヒート-レース結果表（貼付）'!$A:$Z,MATCH($B17,'[1]予選ヒート-レース結果表（貼付）'!$B:$B,0),MATCH(Q$11,'[1]予選ヒート-レース結果表（貼付）'!$1:$1,0)),""))</f>
        <v/>
      </c>
      <c r="R17" s="3" t="str">
        <f>IF(Q17="","",COUNTIF($Q$13:Q17,"&lt;&gt;"&amp;""))</f>
        <v/>
      </c>
      <c r="S17" s="3" t="str">
        <f t="shared" si="1"/>
        <v/>
      </c>
      <c r="T17" s="3" t="str">
        <f>IF(IFERROR(INDEX('[1]予選ヒート-レース結果表（貼付）'!$A:$Z,MATCH($A17,'[1]予選ヒート-レース結果表（貼付）'!$A:$A,0),MATCH(T$11,'[1]予選ヒート-レース結果表（貼付）'!$1:$1,0)),"")=0,"",IFERROR(INDEX('[1]予選ヒート-レース結果表（貼付）'!$A:$Z,MATCH($A17,'[1]予選ヒート-レース結果表（貼付）'!$A:$A,0),MATCH(T$11,'[1]予選ヒート-レース結果表（貼付）'!$1:$1,0)),""))</f>
        <v/>
      </c>
      <c r="U17" s="3">
        <f>IF(IFERROR(INDEX('[1]予選ヒート-レース結果表（貼付）'!$A:$Z,MATCH($B17,'[1]予選ヒート-レース結果表（貼付）'!$B:$B,0),MATCH(U$11,'[1]予選ヒート-レース結果表（貼付）'!$1:$1,0)),"")=0,"",IFERROR(INDEX('[1]予選ヒート-レース結果表（貼付）'!$A:$Z,MATCH($B17,'[1]予選ヒート-レース結果表（貼付）'!$B:$B,0),MATCH(U$11,'[1]予選ヒート-レース結果表（貼付）'!$1:$1,0)),""))</f>
        <v>92.64</v>
      </c>
      <c r="V17" s="3"/>
    </row>
    <row r="18" spans="1:22" ht="12.75" customHeight="1" x14ac:dyDescent="0.2">
      <c r="A18" s="27">
        <f>IF(OR('[1]予選ヒート-レース結果表（貼付）'!A7="DNF",'[1]予選ヒート-レース結果表（貼付）'!A7="DNS",'[1]予選ヒート-レース結果表（貼付）'!A7="DQ"),'[1]予選ヒート-レース結果表（貼付）'!A7,IF(MAX('[1]予選ヒート-レース結果表（貼付）'!A:A)&gt;A17,A17+1,""))</f>
        <v>6</v>
      </c>
      <c r="B18" s="28">
        <f>IFERROR(INDEX('[1]予選ヒート-レース結果表（貼付）'!A7:$Z$50,MATCH($A18,'[1]予選ヒート-レース結果表（貼付）'!A7:$A$50,0),MATCH('[1]公式予選（TT）-結果表（印刷）'!B$11,'[1]予選ヒート-レース結果表（貼付）'!$1:$1,0)),"")</f>
        <v>73</v>
      </c>
      <c r="C18" s="29" t="str">
        <f>IF(IFERROR(INDEX('[1]予選ヒート-レース結果表（貼付）'!$A:$Z,MATCH($B18,'[1]予選ヒート-レース結果表（貼付）'!$B:$B,0),MATCH(C$11,'[1]予選ヒート-レース結果表（貼付）'!$1:$1,0)),"")=0,"",IFERROR(INDEX('[1]予選ヒート-レース結果表（貼付）'!$A:$Z,MATCH($B18,'[1]予選ヒート-レース結果表（貼付）'!$B:$B,0),MATCH(C$11,'[1]予選ヒート-レース結果表（貼付）'!$1:$1,0)),""))</f>
        <v/>
      </c>
      <c r="D18" s="30" t="str">
        <f>IF(C18="","",IF(A18="","",COUNTIF($C$13:C18,C18)))</f>
        <v/>
      </c>
      <c r="E18" s="31" t="str">
        <f>IFERROR(INDEX('[1]予選ヒート-レース結果表（貼付）'!$A:$Z,MATCH($B18,'[1]予選ヒート-レース結果表（貼付）'!$B:$B,0),MATCH('予選ヒート-レース結果表'!E$11,'[1]予選ヒート-レース結果表（貼付）'!$1:$1,0)),"")</f>
        <v>豊島 里空斗</v>
      </c>
      <c r="F18" s="32" t="str">
        <f>IFERROR(INDEX('[1]予選ヒート-レース結果表（貼付）'!$A:$Z,MATCH($B18,'[1]予選ヒート-レース結果表（貼付）'!$B:$B,0),MATCH('予選ヒート-レース結果表'!F$11,'[1]予選ヒート-レース結果表（貼付）'!$1:$1,0)),"")</f>
        <v>TONYKART/VORTEX</v>
      </c>
      <c r="G18" s="33" t="str">
        <f>IFERROR(INDEX('[1]予選ヒート-レース結果表（貼付）'!$A:$Z,MATCH($B18,'[1]予選ヒート-レース結果表（貼付）'!$B:$B,0),MATCH('予選ヒート-レース結果表'!G$11,'[1]予選ヒート-レース結果表（貼付）'!$1:$1,0)),"")</f>
        <v>HRTwithｶﾛｰﾗ新茨城CSI Racing</v>
      </c>
      <c r="H18" s="34" t="str">
        <f>IFERROR(INDEX('[1]予選ヒート-レース結果表（貼付）'!$A:$Z,MATCH($B18,'[1]予選ヒート-レース結果表（貼付）'!$B:$B,0),MATCH('予選ヒート-レース結果表'!H$11,'[1]予選ヒート-レース結果表（貼付）'!$1:$1,0)),"")</f>
        <v>BS</v>
      </c>
      <c r="I18" s="35">
        <f>IFERROR(INDEX('[1]予選ヒート-レース結果表（貼付）'!$A:$Z,MATCH($B18,'[1]予選ヒート-レース結果表（貼付）'!$B:$B,0),MATCH('予選ヒート-レース結果表'!I$11,'[1]予選ヒート-レース結果表（貼付）'!$1:$1,0)),"")</f>
        <v>10</v>
      </c>
      <c r="J18" s="36">
        <f>IFERROR(IF(A18="DNS","ｽﾀｰﾄ出来ず",IF(A18="DQ","失　格",INDEX('[1]予選ヒート-レース結果表（貼付）'!$A:$Z,MATCH($B18,'[1]予選ヒート-レース結果表（貼付）'!$B:$B,0),MATCH('予選ヒート-レース結果表'!J$11,'[1]予選ヒート-レース結果表（貼付）'!$1:$1,0)))),"")</f>
        <v>5.7578240740740741E-3</v>
      </c>
      <c r="K18" s="37">
        <f>IFERROR(IF(A18="DNS","",IF(A18="DQ","",INDEX('[1]予選ヒート-レース結果表（貼付）'!$A:$Z,MATCH($B18,'[1]予選ヒート-レース結果表（貼付）'!$B:$B,0),MATCH('予選ヒート-レース結果表'!K$11,'[1]予選ヒート-レース結果表（貼付）'!$1:$1,0)))),"")</f>
        <v>2.1030000000000002</v>
      </c>
      <c r="L18" s="37">
        <f>IFERROR(IF(A18="DNS","",IF(A18="DQ","",INDEX('[1]予選ヒート-レース結果表（貼付）'!$A:$Z,MATCH($B18,'[1]予選ヒート-レース結果表（貼付）'!$B:$B,0),MATCH('予選ヒート-レース結果表'!L$11,'[1]予選ヒート-レース結果表（貼付）'!$1:$1,0)))),"")</f>
        <v>1.0629999999999999</v>
      </c>
      <c r="M18" s="38">
        <f>IFERROR(IF(A18="DNS","",IF(A18="DQ","",INDEX('[1]予選ヒート-レース結果表（貼付）'!$A:$Z,MATCH($B18,'[1]予選ヒート-レース結果表（貼付）'!$B:$B,0),MATCH('予選ヒート-レース結果表'!M$11,'[1]予選ヒート-レース結果表（貼付）'!$1:$1,0)))),"")</f>
        <v>48.98</v>
      </c>
      <c r="N18" s="39" t="str">
        <f t="shared" si="0"/>
        <v/>
      </c>
      <c r="O18" s="40"/>
      <c r="P18" s="2"/>
      <c r="Q18" s="3" t="str">
        <f>IF(IFERROR(INDEX('[1]予選ヒート-レース結果表（貼付）'!$A:$Z,MATCH($B18,'[1]予選ヒート-レース結果表（貼付）'!$B:$B,0),MATCH(Q$11,'[1]予選ヒート-レース結果表（貼付）'!$1:$1,0)),"")=0,"",IFERROR(INDEX('[1]予選ヒート-レース結果表（貼付）'!$A:$Z,MATCH($B18,'[1]予選ヒート-レース結果表（貼付）'!$B:$B,0),MATCH(Q$11,'[1]予選ヒート-レース結果表（貼付）'!$1:$1,0)),""))</f>
        <v/>
      </c>
      <c r="R18" s="3" t="str">
        <f>IF(Q18="","",COUNTIF($Q$13:Q18,"&lt;&gt;"&amp;""))</f>
        <v/>
      </c>
      <c r="S18" s="3" t="str">
        <f t="shared" si="1"/>
        <v/>
      </c>
      <c r="T18" s="3" t="str">
        <f>IF(IFERROR(INDEX('[1]予選ヒート-レース結果表（貼付）'!$A:$Z,MATCH($A18,'[1]予選ヒート-レース結果表（貼付）'!$A:$A,0),MATCH(T$11,'[1]予選ヒート-レース結果表（貼付）'!$1:$1,0)),"")=0,"",IFERROR(INDEX('[1]予選ヒート-レース結果表（貼付）'!$A:$Z,MATCH($A18,'[1]予選ヒート-レース結果表（貼付）'!$A:$A,0),MATCH(T$11,'[1]予選ヒート-レース結果表（貼付）'!$1:$1,0)),""))</f>
        <v/>
      </c>
      <c r="U18" s="3">
        <f>IF(IFERROR(INDEX('[1]予選ヒート-レース結果表（貼付）'!$A:$Z,MATCH($B18,'[1]予選ヒート-レース結果表（貼付）'!$B:$B,0),MATCH(U$11,'[1]予選ヒート-レース結果表（貼付）'!$1:$1,0)),"")=0,"",IFERROR(INDEX('[1]予選ヒート-レース結果表（貼付）'!$A:$Z,MATCH($B18,'[1]予選ヒート-レース結果表（貼付）'!$B:$B,0),MATCH(U$11,'[1]予選ヒート-レース結果表（貼付）'!$1:$1,0)),""))</f>
        <v>92.903000000000006</v>
      </c>
      <c r="V18" s="3"/>
    </row>
    <row r="19" spans="1:22" ht="12.75" customHeight="1" x14ac:dyDescent="0.2">
      <c r="A19" s="27">
        <f>IF(OR('[1]予選ヒート-レース結果表（貼付）'!A8="DNF",'[1]予選ヒート-レース結果表（貼付）'!A8="DNS",'[1]予選ヒート-レース結果表（貼付）'!A8="DQ"),'[1]予選ヒート-レース結果表（貼付）'!A8,IF(MAX('[1]予選ヒート-レース結果表（貼付）'!A:A)&gt;A18,A18+1,""))</f>
        <v>7</v>
      </c>
      <c r="B19" s="28">
        <f>IFERROR(INDEX('[1]予選ヒート-レース結果表（貼付）'!A8:$Z$50,MATCH($A19,'[1]予選ヒート-レース結果表（貼付）'!A8:$A$50,0),MATCH('[1]公式予選（TT）-結果表（印刷）'!B$11,'[1]予選ヒート-レース結果表（貼付）'!$1:$1,0)),"")</f>
        <v>3</v>
      </c>
      <c r="C19" s="29" t="str">
        <f>IF(IFERROR(INDEX('[1]予選ヒート-レース結果表（貼付）'!$A:$Z,MATCH($B19,'[1]予選ヒート-レース結果表（貼付）'!$B:$B,0),MATCH(C$11,'[1]予選ヒート-レース結果表（貼付）'!$1:$1,0)),"")=0,"",IFERROR(INDEX('[1]予選ヒート-レース結果表（貼付）'!$A:$Z,MATCH($B19,'[1]予選ヒート-レース結果表（貼付）'!$B:$B,0),MATCH(C$11,'[1]予選ヒート-レース結果表（貼付）'!$1:$1,0)),""))</f>
        <v>Master</v>
      </c>
      <c r="D19" s="30">
        <f>IF(C19="","",IF(A19="","",COUNTIF($C$13:C19,C19)))</f>
        <v>2</v>
      </c>
      <c r="E19" s="31" t="str">
        <f>IFERROR(INDEX('[1]予選ヒート-レース結果表（貼付）'!$A:$Z,MATCH($B19,'[1]予選ヒート-レース結果表（貼付）'!$B:$B,0),MATCH('予選ヒート-レース結果表'!E$11,'[1]予選ヒート-レース結果表（貼付）'!$1:$1,0)),"")</f>
        <v>岡本 孝之</v>
      </c>
      <c r="F19" s="32" t="str">
        <f>IFERROR(INDEX('[1]予選ヒート-レース結果表（貼付）'!$A:$Z,MATCH($B19,'[1]予選ヒート-レース結果表（貼付）'!$B:$B,0),MATCH('予選ヒート-レース結果表'!F$11,'[1]予選ヒート-レース結果表（貼付）'!$1:$1,0)),"")</f>
        <v>TONY KART/VORTEX</v>
      </c>
      <c r="G19" s="33" t="str">
        <f>IFERROR(INDEX('[1]予選ヒート-レース結果表（貼付）'!$A:$Z,MATCH($B19,'[1]予選ヒート-レース結果表（貼付）'!$B:$B,0),MATCH('予選ヒート-レース結果表'!G$11,'[1]予選ヒート-レース結果表（貼付）'!$1:$1,0)),"")</f>
        <v>ﾊﾗﾀﾞｶｰﾄｸﾗﾌﾞ</v>
      </c>
      <c r="H19" s="34" t="str">
        <f>IFERROR(INDEX('[1]予選ヒート-レース結果表（貼付）'!$A:$Z,MATCH($B19,'[1]予選ヒート-レース結果表（貼付）'!$B:$B,0),MATCH('予選ヒート-レース結果表'!H$11,'[1]予選ヒート-レース結果表（貼付）'!$1:$1,0)),"")</f>
        <v>BS</v>
      </c>
      <c r="I19" s="35">
        <f>IFERROR(INDEX('[1]予選ヒート-レース結果表（貼付）'!$A:$Z,MATCH($B19,'[1]予選ヒート-レース結果表（貼付）'!$B:$B,0),MATCH('予選ヒート-レース結果表'!I$11,'[1]予選ヒート-レース結果表（貼付）'!$1:$1,0)),"")</f>
        <v>10</v>
      </c>
      <c r="J19" s="36">
        <f>IFERROR(IF(A19="DNS","ｽﾀｰﾄ出来ず",IF(A19="DQ","失　格",INDEX('[1]予選ヒート-レース結果表（貼付）'!$A:$Z,MATCH($B19,'[1]予選ヒート-レース結果表（貼付）'!$B:$B,0),MATCH('予選ヒート-レース結果表'!J$11,'[1]予選ヒート-レース結果表（貼付）'!$1:$1,0)))),"")</f>
        <v>5.777094907407407E-3</v>
      </c>
      <c r="K19" s="37">
        <f>IFERROR(IF(A19="DNS","",IF(A19="DQ","",INDEX('[1]予選ヒート-レース結果表（貼付）'!$A:$Z,MATCH($B19,'[1]予選ヒート-レース結果表（貼付）'!$B:$B,0),MATCH('予選ヒート-レース結果表'!K$11,'[1]予選ヒート-レース結果表（貼付）'!$1:$1,0)))),"")</f>
        <v>3.7679999999999998</v>
      </c>
      <c r="L19" s="37">
        <f>IFERROR(IF(A19="DNS","",IF(A19="DQ","",INDEX('[1]予選ヒート-レース結果表（貼付）'!$A:$Z,MATCH($B19,'[1]予選ヒート-レース結果表（貼付）'!$B:$B,0),MATCH('予選ヒート-レース結果表'!L$11,'[1]予選ヒート-レース結果表（貼付）'!$1:$1,0)))),"")</f>
        <v>1.665</v>
      </c>
      <c r="M19" s="38">
        <f>IFERROR(IF(A19="DNS","",IF(A19="DQ","",INDEX('[1]予選ヒート-レース結果表（貼付）'!$A:$Z,MATCH($B19,'[1]予選ヒート-レース結果表（貼付）'!$B:$B,0),MATCH('予選ヒート-レース結果表'!M$11,'[1]予選ヒート-レース結果表（貼付）'!$1:$1,0)))),"")</f>
        <v>49.295999999999999</v>
      </c>
      <c r="N19" s="39" t="str">
        <f t="shared" si="0"/>
        <v/>
      </c>
      <c r="O19" s="40"/>
      <c r="P19" s="2"/>
      <c r="Q19" s="3" t="str">
        <f>IF(IFERROR(INDEX('[1]予選ヒート-レース結果表（貼付）'!$A:$Z,MATCH($B19,'[1]予選ヒート-レース結果表（貼付）'!$B:$B,0),MATCH(Q$11,'[1]予選ヒート-レース結果表（貼付）'!$1:$1,0)),"")=0,"",IFERROR(INDEX('[1]予選ヒート-レース結果表（貼付）'!$A:$Z,MATCH($B19,'[1]予選ヒート-レース結果表（貼付）'!$B:$B,0),MATCH(Q$11,'[1]予選ヒート-レース結果表（貼付）'!$1:$1,0)),""))</f>
        <v/>
      </c>
      <c r="R19" s="3" t="str">
        <f>IF(Q19="","",COUNTIF($Q$13:Q19,"&lt;&gt;"&amp;""))</f>
        <v/>
      </c>
      <c r="S19" s="3" t="str">
        <f t="shared" si="1"/>
        <v/>
      </c>
      <c r="T19" s="3" t="str">
        <f>IF(IFERROR(INDEX('[1]予選ヒート-レース結果表（貼付）'!$A:$Z,MATCH($A19,'[1]予選ヒート-レース結果表（貼付）'!$A:$A,0),MATCH(T$11,'[1]予選ヒート-レース結果表（貼付）'!$1:$1,0)),"")=0,"",IFERROR(INDEX('[1]予選ヒート-レース結果表（貼付）'!$A:$Z,MATCH($A19,'[1]予選ヒート-レース結果表（貼付）'!$A:$A,0),MATCH(T$11,'[1]予選ヒート-レース結果表（貼付）'!$1:$1,0)),""))</f>
        <v/>
      </c>
      <c r="U19" s="3">
        <f>IF(IFERROR(INDEX('[1]予選ヒート-レース結果表（貼付）'!$A:$Z,MATCH($B19,'[1]予選ヒート-レース結果表（貼付）'!$B:$B,0),MATCH(U$11,'[1]予選ヒート-レース結果表（貼付）'!$1:$1,0)),"")=0,"",IFERROR(INDEX('[1]予選ヒート-レース結果表（貼付）'!$A:$Z,MATCH($B19,'[1]予選ヒート-レース結果表（貼付）'!$B:$B,0),MATCH(U$11,'[1]予選ヒート-レース結果表（貼付）'!$1:$1,0)),""))</f>
        <v>92.308000000000007</v>
      </c>
      <c r="V19" s="3"/>
    </row>
    <row r="20" spans="1:22" ht="12.75" customHeight="1" x14ac:dyDescent="0.2">
      <c r="A20" s="27">
        <f>IF(OR('[1]予選ヒート-レース結果表（貼付）'!A9="DNF",'[1]予選ヒート-レース結果表（貼付）'!A9="DNS",'[1]予選ヒート-レース結果表（貼付）'!A9="DQ"),'[1]予選ヒート-レース結果表（貼付）'!A9,IF(MAX('[1]予選ヒート-レース結果表（貼付）'!A:A)&gt;A19,A19+1,""))</f>
        <v>8</v>
      </c>
      <c r="B20" s="28">
        <f>IFERROR(INDEX('[1]予選ヒート-レース結果表（貼付）'!A9:$Z$50,MATCH($A20,'[1]予選ヒート-レース結果表（貼付）'!A9:$A$50,0),MATCH('[1]公式予選（TT）-結果表（印刷）'!B$11,'[1]予選ヒート-レース結果表（貼付）'!$1:$1,0)),"")</f>
        <v>15</v>
      </c>
      <c r="C20" s="29" t="str">
        <f>IF(IFERROR(INDEX('[1]予選ヒート-レース結果表（貼付）'!$A:$Z,MATCH($B20,'[1]予選ヒート-レース結果表（貼付）'!$B:$B,0),MATCH(C$11,'[1]予選ヒート-レース結果表（貼付）'!$1:$1,0)),"")=0,"",IFERROR(INDEX('[1]予選ヒート-レース結果表（貼付）'!$A:$Z,MATCH($B20,'[1]予選ヒート-レース結果表（貼付）'!$B:$B,0),MATCH(C$11,'[1]予選ヒート-レース結果表（貼付）'!$1:$1,0)),""))</f>
        <v/>
      </c>
      <c r="D20" s="30" t="str">
        <f>IF(C20="","",IF(A20="","",COUNTIF($C$13:C20,C20)))</f>
        <v/>
      </c>
      <c r="E20" s="31" t="str">
        <f>IFERROR(INDEX('[1]予選ヒート-レース結果表（貼付）'!$A:$Z,MATCH($B20,'[1]予選ヒート-レース結果表（貼付）'!$B:$B,0),MATCH('予選ヒート-レース結果表'!E$11,'[1]予選ヒート-レース結果表（貼付）'!$1:$1,0)),"")</f>
        <v>酒井 畝那</v>
      </c>
      <c r="F20" s="32" t="str">
        <f>IFERROR(INDEX('[1]予選ヒート-レース結果表（貼付）'!$A:$Z,MATCH($B20,'[1]予選ヒート-レース結果表（貼付）'!$B:$B,0),MATCH('予選ヒート-レース結果表'!F$11,'[1]予選ヒート-レース結果表（貼付）'!$1:$1,0)),"")</f>
        <v>TONY KART/VORTEX</v>
      </c>
      <c r="G20" s="33" t="str">
        <f>IFERROR(INDEX('[1]予選ヒート-レース結果表（貼付）'!$A:$Z,MATCH($B20,'[1]予選ヒート-レース結果表（貼付）'!$B:$B,0),MATCH('予選ヒート-レース結果表'!G$11,'[1]予選ヒート-レース結果表（貼付）'!$1:$1,0)),"")</f>
        <v>ABout Factory</v>
      </c>
      <c r="H20" s="34" t="str">
        <f>IFERROR(INDEX('[1]予選ヒート-レース結果表（貼付）'!$A:$Z,MATCH($B20,'[1]予選ヒート-レース結果表（貼付）'!$B:$B,0),MATCH('予選ヒート-レース結果表'!H$11,'[1]予選ヒート-レース結果表（貼付）'!$1:$1,0)),"")</f>
        <v>BS</v>
      </c>
      <c r="I20" s="35">
        <f>IFERROR(INDEX('[1]予選ヒート-レース結果表（貼付）'!$A:$Z,MATCH($B20,'[1]予選ヒート-レース結果表（貼付）'!$B:$B,0),MATCH('予選ヒート-レース結果表'!I$11,'[1]予選ヒート-レース結果表（貼付）'!$1:$1,0)),"")</f>
        <v>10</v>
      </c>
      <c r="J20" s="36">
        <f>IFERROR(IF(A20="DNS","ｽﾀｰﾄ出来ず",IF(A20="DQ","失　格",INDEX('[1]予選ヒート-レース結果表（貼付）'!$A:$Z,MATCH($B20,'[1]予選ヒート-レース結果表（貼付）'!$B:$B,0),MATCH('予選ヒート-レース結果表'!J$11,'[1]予選ヒート-レース結果表（貼付）'!$1:$1,0)))),"")</f>
        <v>5.787847222222222E-3</v>
      </c>
      <c r="K20" s="37">
        <f>IFERROR(IF(A20="DNS","",IF(A20="DQ","",INDEX('[1]予選ヒート-レース結果表（貼付）'!$A:$Z,MATCH($B20,'[1]予選ヒート-レース結果表（貼付）'!$B:$B,0),MATCH('予選ヒート-レース結果表'!K$11,'[1]予選ヒート-レース結果表（貼付）'!$1:$1,0)))),"")</f>
        <v>4.6970000000000001</v>
      </c>
      <c r="L20" s="37">
        <f>IFERROR(IF(A20="DNS","",IF(A20="DQ","",INDEX('[1]予選ヒート-レース結果表（貼付）'!$A:$Z,MATCH($B20,'[1]予選ヒート-レース結果表（貼付）'!$B:$B,0),MATCH('予選ヒート-レース結果表'!L$11,'[1]予選ヒート-レース結果表（貼付）'!$1:$1,0)))),"")</f>
        <v>0.92900000000000005</v>
      </c>
      <c r="M20" s="38">
        <f>IFERROR(IF(A20="DNS","",IF(A20="DQ","",INDEX('[1]予選ヒート-レース結果表（貼付）'!$A:$Z,MATCH($B20,'[1]予選ヒート-レース結果表（貼付）'!$B:$B,0),MATCH('予選ヒート-レース結果表'!M$11,'[1]予選ヒート-レース結果表（貼付）'!$1:$1,0)))),"")</f>
        <v>49.517000000000003</v>
      </c>
      <c r="N20" s="39" t="str">
        <f t="shared" si="0"/>
        <v/>
      </c>
      <c r="O20" s="40"/>
      <c r="P20" s="2"/>
      <c r="Q20" s="3" t="str">
        <f>IF(IFERROR(INDEX('[1]予選ヒート-レース結果表（貼付）'!$A:$Z,MATCH($B20,'[1]予選ヒート-レース結果表（貼付）'!$B:$B,0),MATCH(Q$11,'[1]予選ヒート-レース結果表（貼付）'!$1:$1,0)),"")=0,"",IFERROR(INDEX('[1]予選ヒート-レース結果表（貼付）'!$A:$Z,MATCH($B20,'[1]予選ヒート-レース結果表（貼付）'!$B:$B,0),MATCH(Q$11,'[1]予選ヒート-レース結果表（貼付）'!$1:$1,0)),""))</f>
        <v/>
      </c>
      <c r="R20" s="3" t="str">
        <f>IF(Q20="","",COUNTIF($Q$13:Q20,"&lt;&gt;"&amp;""))</f>
        <v/>
      </c>
      <c r="S20" s="3" t="str">
        <f t="shared" si="1"/>
        <v/>
      </c>
      <c r="T20" s="3" t="str">
        <f>IF(IFERROR(INDEX('[1]予選ヒート-レース結果表（貼付）'!$A:$Z,MATCH($A20,'[1]予選ヒート-レース結果表（貼付）'!$A:$A,0),MATCH(T$11,'[1]予選ヒート-レース結果表（貼付）'!$1:$1,0)),"")=0,"",IFERROR(INDEX('[1]予選ヒート-レース結果表（貼付）'!$A:$Z,MATCH($A20,'[1]予選ヒート-レース結果表（貼付）'!$A:$A,0),MATCH(T$11,'[1]予選ヒート-レース結果表（貼付）'!$1:$1,0)),""))</f>
        <v/>
      </c>
      <c r="U20" s="3">
        <f>IF(IFERROR(INDEX('[1]予選ヒート-レース結果表（貼付）'!$A:$Z,MATCH($B20,'[1]予選ヒート-レース結果表（貼付）'!$B:$B,0),MATCH(U$11,'[1]予選ヒート-レース結果表（貼付）'!$1:$1,0)),"")=0,"",IFERROR(INDEX('[1]予選ヒート-レース結果表（貼付）'!$A:$Z,MATCH($B20,'[1]予選ヒート-レース結果表（貼付）'!$B:$B,0),MATCH(U$11,'[1]予選ヒート-レース結果表（貼付）'!$1:$1,0)),""))</f>
        <v>91.896000000000001</v>
      </c>
      <c r="V20" s="3"/>
    </row>
    <row r="21" spans="1:22" ht="12.75" customHeight="1" x14ac:dyDescent="0.2">
      <c r="A21" s="27">
        <f>IF(OR('[1]予選ヒート-レース結果表（貼付）'!A10="DNF",'[1]予選ヒート-レース結果表（貼付）'!A10="DNS",'[1]予選ヒート-レース結果表（貼付）'!A10="DQ"),'[1]予選ヒート-レース結果表（貼付）'!A10,IF(MAX('[1]予選ヒート-レース結果表（貼付）'!A:A)&gt;A20,A20+1,""))</f>
        <v>9</v>
      </c>
      <c r="B21" s="28">
        <f>IFERROR(INDEX('[1]予選ヒート-レース結果表（貼付）'!A10:$Z$50,MATCH($A21,'[1]予選ヒート-レース結果表（貼付）'!A10:$A$50,0),MATCH('[1]公式予選（TT）-結果表（印刷）'!B$11,'[1]予選ヒート-レース結果表（貼付）'!$1:$1,0)),"")</f>
        <v>13</v>
      </c>
      <c r="C21" s="29" t="str">
        <f>IF(IFERROR(INDEX('[1]予選ヒート-レース結果表（貼付）'!$A:$Z,MATCH($B21,'[1]予選ヒート-レース結果表（貼付）'!$B:$B,0),MATCH(C$11,'[1]予選ヒート-レース結果表（貼付）'!$1:$1,0)),"")=0,"",IFERROR(INDEX('[1]予選ヒート-レース結果表（貼付）'!$A:$Z,MATCH($B21,'[1]予選ヒート-レース結果表（貼付）'!$B:$B,0),MATCH(C$11,'[1]予選ヒート-レース結果表（貼付）'!$1:$1,0)),""))</f>
        <v>Master</v>
      </c>
      <c r="D21" s="30">
        <f>IF(C21="","",IF(A21="","",COUNTIF($C$13:C21,C21)))</f>
        <v>3</v>
      </c>
      <c r="E21" s="31" t="str">
        <f>IFERROR(INDEX('[1]予選ヒート-レース結果表（貼付）'!$A:$Z,MATCH($B21,'[1]予選ヒート-レース結果表（貼付）'!$B:$B,0),MATCH('予選ヒート-レース結果表'!E$11,'[1]予選ヒート-レース結果表（貼付）'!$1:$1,0)),"")</f>
        <v>中土 和徳</v>
      </c>
      <c r="F21" s="32" t="str">
        <f>IFERROR(INDEX('[1]予選ヒート-レース結果表（貼付）'!$A:$Z,MATCH($B21,'[1]予選ヒート-レース結果表（貼付）'!$B:$B,0),MATCH('予選ヒート-レース結果表'!F$11,'[1]予選ヒート-レース結果表（貼付）'!$1:$1,0)),"")</f>
        <v>ｺｽﾐｯｸ/VORTEX</v>
      </c>
      <c r="G21" s="33" t="str">
        <f>IFERROR(INDEX('[1]予選ヒート-レース結果表（貼付）'!$A:$Z,MATCH($B21,'[1]予選ヒート-レース結果表（貼付）'!$B:$B,0),MATCH('予選ヒート-レース結果表'!G$11,'[1]予選ヒート-レース結果表（貼付）'!$1:$1,0)),"")</f>
        <v>RS nakatsuchi</v>
      </c>
      <c r="H21" s="34" t="str">
        <f>IFERROR(INDEX('[1]予選ヒート-レース結果表（貼付）'!$A:$Z,MATCH($B21,'[1]予選ヒート-レース結果表（貼付）'!$B:$B,0),MATCH('予選ヒート-レース結果表'!H$11,'[1]予選ヒート-レース結果表（貼付）'!$1:$1,0)),"")</f>
        <v>BS</v>
      </c>
      <c r="I21" s="35">
        <f>IFERROR(INDEX('[1]予選ヒート-レース結果表（貼付）'!$A:$Z,MATCH($B21,'[1]予選ヒート-レース結果表（貼付）'!$B:$B,0),MATCH('予選ヒート-レース結果表'!I$11,'[1]予選ヒート-レース結果表（貼付）'!$1:$1,0)),"")</f>
        <v>10</v>
      </c>
      <c r="J21" s="36">
        <f>IFERROR(IF(A21="DNS","ｽﾀｰﾄ出来ず",IF(A21="DQ","失　格",INDEX('[1]予選ヒート-レース結果表（貼付）'!$A:$Z,MATCH($B21,'[1]予選ヒート-レース結果表（貼付）'!$B:$B,0),MATCH('予選ヒート-レース結果表'!J$11,'[1]予選ヒート-レース結果表（貼付）'!$1:$1,0)))),"")</f>
        <v>5.8035763888888902E-3</v>
      </c>
      <c r="K21" s="37">
        <f>IFERROR(IF(A21="DNS","",IF(A21="DQ","",INDEX('[1]予選ヒート-レース結果表（貼付）'!$A:$Z,MATCH($B21,'[1]予選ヒート-レース結果表（貼付）'!$B:$B,0),MATCH('予選ヒート-レース結果表'!K$11,'[1]予選ヒート-レース結果表（貼付）'!$1:$1,0)))),"")</f>
        <v>6.056</v>
      </c>
      <c r="L21" s="37">
        <f>IFERROR(IF(A21="DNS","",IF(A21="DQ","",INDEX('[1]予選ヒート-レース結果表（貼付）'!$A:$Z,MATCH($B21,'[1]予選ヒート-レース結果表（貼付）'!$B:$B,0),MATCH('予選ヒート-レース結果表'!L$11,'[1]予選ヒート-レース結果表（貼付）'!$1:$1,0)))),"")</f>
        <v>1.359</v>
      </c>
      <c r="M21" s="38">
        <f>IFERROR(IF(A21="DNS","",IF(A21="DQ","",INDEX('[1]予選ヒート-レース結果表（貼付）'!$A:$Z,MATCH($B21,'[1]予選ヒート-レース結果表（貼付）'!$B:$B,0),MATCH('予選ヒート-レース結果表'!M$11,'[1]予選ヒート-レース結果表（貼付）'!$1:$1,0)))),"")</f>
        <v>49.482999999999997</v>
      </c>
      <c r="N21" s="39" t="str">
        <f t="shared" si="0"/>
        <v/>
      </c>
      <c r="O21" s="40"/>
      <c r="P21" s="2"/>
      <c r="Q21" s="3" t="str">
        <f>IF(IFERROR(INDEX('[1]予選ヒート-レース結果表（貼付）'!$A:$Z,MATCH($B21,'[1]予選ヒート-レース結果表（貼付）'!$B:$B,0),MATCH(Q$11,'[1]予選ヒート-レース結果表（貼付）'!$1:$1,0)),"")=0,"",IFERROR(INDEX('[1]予選ヒート-レース結果表（貼付）'!$A:$Z,MATCH($B21,'[1]予選ヒート-レース結果表（貼付）'!$B:$B,0),MATCH(Q$11,'[1]予選ヒート-レース結果表（貼付）'!$1:$1,0)),""))</f>
        <v/>
      </c>
      <c r="R21" s="3" t="str">
        <f>IF(Q21="","",COUNTIF($Q$13:Q21,"&lt;&gt;"&amp;""))</f>
        <v/>
      </c>
      <c r="S21" s="3" t="str">
        <f t="shared" si="1"/>
        <v/>
      </c>
      <c r="T21" s="3" t="str">
        <f>IF(IFERROR(INDEX('[1]予選ヒート-レース結果表（貼付）'!$A:$Z,MATCH($A21,'[1]予選ヒート-レース結果表（貼付）'!$A:$A,0),MATCH(T$11,'[1]予選ヒート-レース結果表（貼付）'!$1:$1,0)),"")=0,"",IFERROR(INDEX('[1]予選ヒート-レース結果表（貼付）'!$A:$Z,MATCH($A21,'[1]予選ヒート-レース結果表（貼付）'!$A:$A,0),MATCH(T$11,'[1]予選ヒート-レース結果表（貼付）'!$1:$1,0)),""))</f>
        <v/>
      </c>
      <c r="U21" s="3">
        <f>IF(IFERROR(INDEX('[1]予選ヒート-レース結果表（貼付）'!$A:$Z,MATCH($B21,'[1]予選ヒート-レース結果表（貼付）'!$B:$B,0),MATCH(U$11,'[1]予選ヒート-レース結果表（貼付）'!$1:$1,0)),"")=0,"",IFERROR(INDEX('[1]予選ヒート-レース結果表（貼付）'!$A:$Z,MATCH($B21,'[1]予選ヒート-レース結果表（貼付）'!$B:$B,0),MATCH(U$11,'[1]予選ヒート-レース結果表（貼付）'!$1:$1,0)),""))</f>
        <v>91.959000000000003</v>
      </c>
      <c r="V21" s="3"/>
    </row>
    <row r="22" spans="1:22" ht="12.75" customHeight="1" x14ac:dyDescent="0.2">
      <c r="A22" s="27">
        <f>IF(OR('[1]予選ヒート-レース結果表（貼付）'!A11="DNF",'[1]予選ヒート-レース結果表（貼付）'!A11="DNS",'[1]予選ヒート-レース結果表（貼付）'!A11="DQ"),'[1]予選ヒート-レース結果表（貼付）'!A11,IF(MAX('[1]予選ヒート-レース結果表（貼付）'!A:A)&gt;A21,A21+1,""))</f>
        <v>10</v>
      </c>
      <c r="B22" s="28">
        <f>IFERROR(INDEX('[1]予選ヒート-レース結果表（貼付）'!A11:$Z$50,MATCH($A22,'[1]予選ヒート-レース結果表（貼付）'!A11:$A$50,0),MATCH('[1]公式予選（TT）-結果表（印刷）'!B$11,'[1]予選ヒート-レース結果表（貼付）'!$1:$1,0)),"")</f>
        <v>54</v>
      </c>
      <c r="C22" s="29" t="str">
        <f>IF(IFERROR(INDEX('[1]予選ヒート-レース結果表（貼付）'!$A:$Z,MATCH($B22,'[1]予選ヒート-レース結果表（貼付）'!$B:$B,0),MATCH(C$11,'[1]予選ヒート-レース結果表（貼付）'!$1:$1,0)),"")=0,"",IFERROR(INDEX('[1]予選ヒート-レース結果表（貼付）'!$A:$Z,MATCH($B22,'[1]予選ヒート-レース結果表（貼付）'!$B:$B,0),MATCH(C$11,'[1]予選ヒート-レース結果表（貼付）'!$1:$1,0)),""))</f>
        <v/>
      </c>
      <c r="D22" s="30" t="str">
        <f>IF(C22="","",IF(A22="","",COUNTIF($C$13:C22,C22)))</f>
        <v/>
      </c>
      <c r="E22" s="31" t="str">
        <f>IFERROR(INDEX('[1]予選ヒート-レース結果表（貼付）'!$A:$Z,MATCH($B22,'[1]予選ヒート-レース結果表（貼付）'!$B:$B,0),MATCH('予選ヒート-レース結果表'!E$11,'[1]予選ヒート-レース結果表（貼付）'!$1:$1,0)),"")</f>
        <v>小川 涼介</v>
      </c>
      <c r="F22" s="32" t="str">
        <f>IFERROR(INDEX('[1]予選ヒート-レース結果表（貼付）'!$A:$Z,MATCH($B22,'[1]予選ヒート-レース結果表（貼付）'!$B:$B,0),MATCH('予選ヒート-レース結果表'!F$11,'[1]予選ヒート-レース結果表（貼付）'!$1:$1,0)),"")</f>
        <v>KR/VORTEX</v>
      </c>
      <c r="G22" s="33" t="str">
        <f>IFERROR(INDEX('[1]予選ヒート-レース結果表（貼付）'!$A:$Z,MATCH($B22,'[1]予選ヒート-レース結果表（貼付）'!$B:$B,0),MATCH('予選ヒート-レース結果表'!G$11,'[1]予選ヒート-レース結果表（貼付）'!$1:$1,0)),"")</f>
        <v>MOMOX KART RACING</v>
      </c>
      <c r="H22" s="34" t="str">
        <f>IFERROR(INDEX('[1]予選ヒート-レース結果表（貼付）'!$A:$Z,MATCH($B22,'[1]予選ヒート-レース結果表（貼付）'!$B:$B,0),MATCH('予選ヒート-レース結果表'!H$11,'[1]予選ヒート-レース結果表（貼付）'!$1:$1,0)),"")</f>
        <v>BS</v>
      </c>
      <c r="I22" s="35">
        <f>IFERROR(INDEX('[1]予選ヒート-レース結果表（貼付）'!$A:$Z,MATCH($B22,'[1]予選ヒート-レース結果表（貼付）'!$B:$B,0),MATCH('予選ヒート-レース結果表'!I$11,'[1]予選ヒート-レース結果表（貼付）'!$1:$1,0)),"")</f>
        <v>10</v>
      </c>
      <c r="J22" s="36">
        <f>IFERROR(IF(A22="DNS","ｽﾀｰﾄ出来ず",IF(A22="DQ","失　格",INDEX('[1]予選ヒート-レース結果表（貼付）'!$A:$Z,MATCH($B22,'[1]予選ヒート-レース結果表（貼付）'!$B:$B,0),MATCH('予選ヒート-レース結果表'!J$11,'[1]予選ヒート-レース結果表（貼付）'!$1:$1,0)))),"")</f>
        <v>5.8090393518518526E-3</v>
      </c>
      <c r="K22" s="37">
        <f>IFERROR(IF(A22="DNS","",IF(A22="DQ","",INDEX('[1]予選ヒート-レース結果表（貼付）'!$A:$Z,MATCH($B22,'[1]予選ヒート-レース結果表（貼付）'!$B:$B,0),MATCH('予選ヒート-レース結果表'!K$11,'[1]予選ヒート-レース結果表（貼付）'!$1:$1,0)))),"")</f>
        <v>6.5279999999999996</v>
      </c>
      <c r="L22" s="37">
        <f>IFERROR(IF(A22="DNS","",IF(A22="DQ","",INDEX('[1]予選ヒート-レース結果表（貼付）'!$A:$Z,MATCH($B22,'[1]予選ヒート-レース結果表（貼付）'!$B:$B,0),MATCH('予選ヒート-レース結果表'!L$11,'[1]予選ヒート-レース結果表（貼付）'!$1:$1,0)))),"")</f>
        <v>0.47199999999999998</v>
      </c>
      <c r="M22" s="38">
        <f>IFERROR(IF(A22="DNS","",IF(A22="DQ","",INDEX('[1]予選ヒート-レース結果表（貼付）'!$A:$Z,MATCH($B22,'[1]予選ヒート-レース結果表（貼付）'!$B:$B,0),MATCH('予選ヒート-レース結果表'!M$11,'[1]予選ヒート-レース結果表（貼付）'!$1:$1,0)))),"")</f>
        <v>49.191000000000003</v>
      </c>
      <c r="N22" s="39" t="str">
        <f t="shared" si="0"/>
        <v/>
      </c>
      <c r="O22" s="40"/>
      <c r="P22" s="2"/>
      <c r="Q22" s="3" t="str">
        <f>IF(IFERROR(INDEX('[1]予選ヒート-レース結果表（貼付）'!$A:$Z,MATCH($B22,'[1]予選ヒート-レース結果表（貼付）'!$B:$B,0),MATCH(Q$11,'[1]予選ヒート-レース結果表（貼付）'!$1:$1,0)),"")=0,"",IFERROR(INDEX('[1]予選ヒート-レース結果表（貼付）'!$A:$Z,MATCH($B22,'[1]予選ヒート-レース結果表（貼付）'!$B:$B,0),MATCH(Q$11,'[1]予選ヒート-レース結果表（貼付）'!$1:$1,0)),""))</f>
        <v/>
      </c>
      <c r="R22" s="3" t="str">
        <f>IF(Q22="","",COUNTIF($Q$13:Q22,"&lt;&gt;"&amp;""))</f>
        <v/>
      </c>
      <c r="S22" s="3" t="str">
        <f t="shared" si="1"/>
        <v/>
      </c>
      <c r="T22" s="3" t="str">
        <f>IF(IFERROR(INDEX('[1]予選ヒート-レース結果表（貼付）'!$A:$Z,MATCH($A22,'[1]予選ヒート-レース結果表（貼付）'!$A:$A,0),MATCH(T$11,'[1]予選ヒート-レース結果表（貼付）'!$1:$1,0)),"")=0,"",IFERROR(INDEX('[1]予選ヒート-レース結果表（貼付）'!$A:$Z,MATCH($A22,'[1]予選ヒート-レース結果表（貼付）'!$A:$A,0),MATCH(T$11,'[1]予選ヒート-レース結果表（貼付）'!$1:$1,0)),""))</f>
        <v/>
      </c>
      <c r="U22" s="3">
        <f>IF(IFERROR(INDEX('[1]予選ヒート-レース結果表（貼付）'!$A:$Z,MATCH($B22,'[1]予選ヒート-レース結果表（貼付）'!$B:$B,0),MATCH(U$11,'[1]予選ヒート-レース結果表（貼付）'!$1:$1,0)),"")=0,"",IFERROR(INDEX('[1]予選ヒート-レース結果表（貼付）'!$A:$Z,MATCH($B22,'[1]予選ヒート-レース結果表（貼付）'!$B:$B,0),MATCH(U$11,'[1]予選ヒート-レース結果表（貼付）'!$1:$1,0)),""))</f>
        <v>92.504999999999995</v>
      </c>
      <c r="V22" s="3"/>
    </row>
    <row r="23" spans="1:22" ht="12.75" customHeight="1" x14ac:dyDescent="0.2">
      <c r="A23" s="27">
        <f>IF(OR('[1]予選ヒート-レース結果表（貼付）'!A12="DNF",'[1]予選ヒート-レース結果表（貼付）'!A12="DNS",'[1]予選ヒート-レース結果表（貼付）'!A12="DQ"),'[1]予選ヒート-レース結果表（貼付）'!A12,IF(MAX('[1]予選ヒート-レース結果表（貼付）'!A:A)&gt;A22,A22+1,""))</f>
        <v>11</v>
      </c>
      <c r="B23" s="28">
        <f>IFERROR(INDEX('[1]予選ヒート-レース結果表（貼付）'!A12:$Z$50,MATCH($A23,'[1]予選ヒート-レース結果表（貼付）'!A12:$A$50,0),MATCH('[1]公式予選（TT）-結果表（印刷）'!B$11,'[1]予選ヒート-レース結果表（貼付）'!$1:$1,0)),"")</f>
        <v>2</v>
      </c>
      <c r="C23" s="29" t="str">
        <f>IF(IFERROR(INDEX('[1]予選ヒート-レース結果表（貼付）'!$A:$Z,MATCH($B23,'[1]予選ヒート-レース結果表（貼付）'!$B:$B,0),MATCH(C$11,'[1]予選ヒート-レース結果表（貼付）'!$1:$1,0)),"")=0,"",IFERROR(INDEX('[1]予選ヒート-レース結果表（貼付）'!$A:$Z,MATCH($B23,'[1]予選ヒート-レース結果表（貼付）'!$B:$B,0),MATCH(C$11,'[1]予選ヒート-レース結果表（貼付）'!$1:$1,0)),""))</f>
        <v/>
      </c>
      <c r="D23" s="30" t="str">
        <f>IF(C23="","",IF(A23="","",COUNTIF($C$13:C23,C23)))</f>
        <v/>
      </c>
      <c r="E23" s="31" t="str">
        <f>IFERROR(INDEX('[1]予選ヒート-レース結果表（貼付）'!$A:$Z,MATCH($B23,'[1]予選ヒート-レース結果表（貼付）'!$B:$B,0),MATCH('予選ヒート-レース結果表'!E$11,'[1]予選ヒート-レース結果表（貼付）'!$1:$1,0)),"")</f>
        <v>東 拓志</v>
      </c>
      <c r="F23" s="32" t="str">
        <f>IFERROR(INDEX('[1]予選ヒート-レース結果表（貼付）'!$A:$Z,MATCH($B23,'[1]予選ヒート-レース結果表（貼付）'!$B:$B,0),MATCH('予選ヒート-レース結果表'!F$11,'[1]予選ヒート-レース結果表（貼付）'!$1:$1,0)),"")</f>
        <v>KOSMIC/VORTEX</v>
      </c>
      <c r="G23" s="33" t="str">
        <f>IFERROR(INDEX('[1]予選ヒート-レース結果表（貼付）'!$A:$Z,MATCH($B23,'[1]予選ヒート-レース結果表（貼付）'!$B:$B,0),MATCH('予選ヒート-レース結果表'!G$11,'[1]予選ヒート-レース結果表（貼付）'!$1:$1,0)),"")</f>
        <v>NEXT-ONE Racing</v>
      </c>
      <c r="H23" s="34" t="str">
        <f>IFERROR(INDEX('[1]予選ヒート-レース結果表（貼付）'!$A:$Z,MATCH($B23,'[1]予選ヒート-レース結果表（貼付）'!$B:$B,0),MATCH('予選ヒート-レース結果表'!H$11,'[1]予選ヒート-レース結果表（貼付）'!$1:$1,0)),"")</f>
        <v>BS</v>
      </c>
      <c r="I23" s="35">
        <f>IFERROR(INDEX('[1]予選ヒート-レース結果表（貼付）'!$A:$Z,MATCH($B23,'[1]予選ヒート-レース結果表（貼付）'!$B:$B,0),MATCH('予選ヒート-レース結果表'!I$11,'[1]予選ヒート-レース結果表（貼付）'!$1:$1,0)),"")</f>
        <v>10</v>
      </c>
      <c r="J23" s="36">
        <f>IFERROR(IF(A23="DNS","ｽﾀｰﾄ出来ず",IF(A23="DQ","失　格",INDEX('[1]予選ヒート-レース結果表（貼付）'!$A:$Z,MATCH($B23,'[1]予選ヒート-レース結果表（貼付）'!$B:$B,0),MATCH('予選ヒート-レース結果表'!J$11,'[1]予選ヒート-レース結果表（貼付）'!$1:$1,0)))),"")</f>
        <v>5.8240740740740744E-3</v>
      </c>
      <c r="K23" s="37">
        <f>IFERROR(IF(A23="DNS","",IF(A23="DQ","",INDEX('[1]予選ヒート-レース結果表（貼付）'!$A:$Z,MATCH($B23,'[1]予選ヒート-レース結果表（貼付）'!$B:$B,0),MATCH('予選ヒート-レース結果表'!K$11,'[1]予選ヒート-レース結果表（貼付）'!$1:$1,0)))),"")</f>
        <v>7.827</v>
      </c>
      <c r="L23" s="37">
        <f>IFERROR(IF(A23="DNS","",IF(A23="DQ","",INDEX('[1]予選ヒート-レース結果表（貼付）'!$A:$Z,MATCH($B23,'[1]予選ヒート-レース結果表（貼付）'!$B:$B,0),MATCH('予選ヒート-レース結果表'!L$11,'[1]予選ヒート-レース結果表（貼付）'!$1:$1,0)))),"")</f>
        <v>1.2989999999999999</v>
      </c>
      <c r="M23" s="38">
        <f>IFERROR(IF(A23="DNS","",IF(A23="DQ","",INDEX('[1]予選ヒート-レース結果表（貼付）'!$A:$Z,MATCH($B23,'[1]予選ヒート-レース結果表（貼付）'!$B:$B,0),MATCH('予選ヒート-レース結果表'!M$11,'[1]予選ヒート-レース結果表（貼付）'!$1:$1,0)))),"")</f>
        <v>49.195999999999998</v>
      </c>
      <c r="N23" s="39" t="str">
        <f t="shared" si="0"/>
        <v/>
      </c>
      <c r="O23" s="40"/>
      <c r="P23" s="2"/>
      <c r="Q23" s="3" t="str">
        <f>IF(IFERROR(INDEX('[1]予選ヒート-レース結果表（貼付）'!$A:$Z,MATCH($B23,'[1]予選ヒート-レース結果表（貼付）'!$B:$B,0),MATCH(Q$11,'[1]予選ヒート-レース結果表（貼付）'!$1:$1,0)),"")=0,"",IFERROR(INDEX('[1]予選ヒート-レース結果表（貼付）'!$A:$Z,MATCH($B23,'[1]予選ヒート-レース結果表（貼付）'!$B:$B,0),MATCH(Q$11,'[1]予選ヒート-レース結果表（貼付）'!$1:$1,0)),""))</f>
        <v>鈴鹿選手権ｼﾘｰｽﾞ特別規則 競技車両規則第60条～2)(ﾌﾛﾝﾄﾌｪｱﾘﾝｸﾞ)違反により、5秒加算とした。</v>
      </c>
      <c r="R23" s="3">
        <f>IF(Q23="","",COUNTIF($Q$13:Q23,"&lt;&gt;"&amp;""))</f>
        <v>11</v>
      </c>
      <c r="S23" s="3">
        <f t="shared" si="1"/>
        <v>1</v>
      </c>
      <c r="T23" s="3" t="str">
        <f>IF(IFERROR(INDEX('[1]予選ヒート-レース結果表（貼付）'!$A:$Z,MATCH($A23,'[1]予選ヒート-レース結果表（貼付）'!$A:$A,0),MATCH(T$11,'[1]予選ヒート-レース結果表（貼付）'!$1:$1,0)),"")=0,"",IFERROR(INDEX('[1]予選ヒート-レース結果表（貼付）'!$A:$Z,MATCH($A23,'[1]予選ヒート-レース結果表（貼付）'!$A:$A,0),MATCH(T$11,'[1]予選ヒート-レース結果表（貼付）'!$1:$1,0)),""))</f>
        <v/>
      </c>
      <c r="U23" s="3">
        <f>IF(IFERROR(INDEX('[1]予選ヒート-レース結果表（貼付）'!$A:$Z,MATCH($B23,'[1]予選ヒート-レース結果表（貼付）'!$B:$B,0),MATCH(U$11,'[1]予選ヒート-レース結果表（貼付）'!$1:$1,0)),"")=0,"",IFERROR(INDEX('[1]予選ヒート-レース結果表（貼付）'!$A:$Z,MATCH($B23,'[1]予選ヒート-レース結果表（貼付）'!$B:$B,0),MATCH(U$11,'[1]予選ヒート-レース結果表（貼付）'!$1:$1,0)),""))</f>
        <v>92.495000000000005</v>
      </c>
      <c r="V23" s="3"/>
    </row>
    <row r="24" spans="1:22" ht="12.75" customHeight="1" x14ac:dyDescent="0.2">
      <c r="A24" s="27">
        <f>IF(OR('[1]予選ヒート-レース結果表（貼付）'!A13="DNF",'[1]予選ヒート-レース結果表（貼付）'!A13="DNS",'[1]予選ヒート-レース結果表（貼付）'!A13="DQ"),'[1]予選ヒート-レース結果表（貼付）'!A13,IF(MAX('[1]予選ヒート-レース結果表（貼付）'!A:A)&gt;A23,A23+1,""))</f>
        <v>12</v>
      </c>
      <c r="B24" s="28">
        <f>IFERROR(INDEX('[1]予選ヒート-レース結果表（貼付）'!A13:$Z$50,MATCH($A24,'[1]予選ヒート-レース結果表（貼付）'!A13:$A$50,0),MATCH('[1]公式予選（TT）-結果表（印刷）'!B$11,'[1]予選ヒート-レース結果表（貼付）'!$1:$1,0)),"")</f>
        <v>33</v>
      </c>
      <c r="C24" s="29" t="str">
        <f>IF(IFERROR(INDEX('[1]予選ヒート-レース結果表（貼付）'!$A:$Z,MATCH($B24,'[1]予選ヒート-レース結果表（貼付）'!$B:$B,0),MATCH(C$11,'[1]予選ヒート-レース結果表（貼付）'!$1:$1,0)),"")=0,"",IFERROR(INDEX('[1]予選ヒート-レース結果表（貼付）'!$A:$Z,MATCH($B24,'[1]予選ヒート-レース結果表（貼付）'!$B:$B,0),MATCH(C$11,'[1]予選ヒート-レース結果表（貼付）'!$1:$1,0)),""))</f>
        <v/>
      </c>
      <c r="D24" s="30" t="str">
        <f>IF(C24="","",IF(A24="","",COUNTIF($C$13:C24,C24)))</f>
        <v/>
      </c>
      <c r="E24" s="31" t="str">
        <f>IFERROR(INDEX('[1]予選ヒート-レース結果表（貼付）'!$A:$Z,MATCH($B24,'[1]予選ヒート-レース結果表（貼付）'!$B:$B,0),MATCH('予選ヒート-レース結果表'!E$11,'[1]予選ヒート-レース結果表（貼付）'!$1:$1,0)),"")</f>
        <v>保下 聡一朗</v>
      </c>
      <c r="F24" s="32" t="str">
        <f>IFERROR(INDEX('[1]予選ヒート-レース結果表（貼付）'!$A:$Z,MATCH($B24,'[1]予選ヒート-レース結果表（貼付）'!$B:$B,0),MATCH('予選ヒート-レース結果表'!F$11,'[1]予選ヒート-レース結果表（貼付）'!$1:$1,0)),"")</f>
        <v>KOSMIC/VORTEX</v>
      </c>
      <c r="G24" s="33" t="str">
        <f>IFERROR(INDEX('[1]予選ヒート-レース結果表（貼付）'!$A:$Z,MATCH($B24,'[1]予選ヒート-レース結果表（貼付）'!$B:$B,0),MATCH('予選ヒート-レース結果表'!G$11,'[1]予選ヒート-レース結果表（貼付）'!$1:$1,0)),"")</f>
        <v>FLAX MOTOR SPORT</v>
      </c>
      <c r="H24" s="34" t="str">
        <f>IFERROR(INDEX('[1]予選ヒート-レース結果表（貼付）'!$A:$Z,MATCH($B24,'[1]予選ヒート-レース結果表（貼付）'!$B:$B,0),MATCH('予選ヒート-レース結果表'!H$11,'[1]予選ヒート-レース結果表（貼付）'!$1:$1,0)),"")</f>
        <v>BS</v>
      </c>
      <c r="I24" s="35">
        <f>IFERROR(INDEX('[1]予選ヒート-レース結果表（貼付）'!$A:$Z,MATCH($B24,'[1]予選ヒート-レース結果表（貼付）'!$B:$B,0),MATCH('予選ヒート-レース結果表'!I$11,'[1]予選ヒート-レース結果表（貼付）'!$1:$1,0)),"")</f>
        <v>10</v>
      </c>
      <c r="J24" s="36">
        <f>IFERROR(IF(A24="DNS","ｽﾀｰﾄ出来ず",IF(A24="DQ","失　格",INDEX('[1]予選ヒート-レース結果表（貼付）'!$A:$Z,MATCH($B24,'[1]予選ヒート-レース結果表（貼付）'!$B:$B,0),MATCH('予選ヒート-レース結果表'!J$11,'[1]予選ヒート-レース結果表（貼付）'!$1:$1,0)))),"")</f>
        <v>5.8309722222222226E-3</v>
      </c>
      <c r="K24" s="37">
        <f>IFERROR(IF(A24="DNS","",IF(A24="DQ","",INDEX('[1]予選ヒート-レース結果表（貼付）'!$A:$Z,MATCH($B24,'[1]予選ヒート-レース結果表（貼付）'!$B:$B,0),MATCH('予選ヒート-レース結果表'!K$11,'[1]予選ヒート-レース結果表（貼付）'!$1:$1,0)))),"")</f>
        <v>8.423</v>
      </c>
      <c r="L24" s="37">
        <f>IFERROR(IF(A24="DNS","",IF(A24="DQ","",INDEX('[1]予選ヒート-レース結果表（貼付）'!$A:$Z,MATCH($B24,'[1]予選ヒート-レース結果表（貼付）'!$B:$B,0),MATCH('予選ヒート-レース結果表'!L$11,'[1]予選ヒート-レース結果表（貼付）'!$1:$1,0)))),"")</f>
        <v>0.59599999999999997</v>
      </c>
      <c r="M24" s="38">
        <f>IFERROR(IF(A24="DNS","",IF(A24="DQ","",INDEX('[1]予選ヒート-レース結果表（貼付）'!$A:$Z,MATCH($B24,'[1]予選ヒート-レース結果表（貼付）'!$B:$B,0),MATCH('予選ヒート-レース結果表'!M$11,'[1]予選ヒート-レース結果表（貼付）'!$1:$1,0)))),"")</f>
        <v>49.298999999999999</v>
      </c>
      <c r="N24" s="39" t="str">
        <f t="shared" si="0"/>
        <v/>
      </c>
      <c r="O24" s="40"/>
      <c r="P24" s="2"/>
      <c r="Q24" s="3" t="str">
        <f>IF(IFERROR(INDEX('[1]予選ヒート-レース結果表（貼付）'!$A:$Z,MATCH($B24,'[1]予選ヒート-レース結果表（貼付）'!$B:$B,0),MATCH(Q$11,'[1]予選ヒート-レース結果表（貼付）'!$1:$1,0)),"")=0,"",IFERROR(INDEX('[1]予選ヒート-レース結果表（貼付）'!$A:$Z,MATCH($B24,'[1]予選ヒート-レース結果表（貼付）'!$B:$B,0),MATCH(Q$11,'[1]予選ヒート-レース結果表（貼付）'!$1:$1,0)),""))</f>
        <v>鈴鹿選手権ｼﾘｰｽﾞ特別規則 競技車両規則第60条～2)(ﾌﾛﾝﾄﾌｪｱﾘﾝｸﾞ)違反により、5秒加算とした。</v>
      </c>
      <c r="R24" s="3">
        <f>IF(Q24="","",COUNTIF($Q$13:Q24,"&lt;&gt;"&amp;""))</f>
        <v>12</v>
      </c>
      <c r="S24" s="3">
        <f t="shared" si="1"/>
        <v>2</v>
      </c>
      <c r="T24" s="3" t="str">
        <f>IF(IFERROR(INDEX('[1]予選ヒート-レース結果表（貼付）'!$A:$Z,MATCH($A24,'[1]予選ヒート-レース結果表（貼付）'!$A:$A,0),MATCH(T$11,'[1]予選ヒート-レース結果表（貼付）'!$1:$1,0)),"")=0,"",IFERROR(INDEX('[1]予選ヒート-レース結果表（貼付）'!$A:$Z,MATCH($A24,'[1]予選ヒート-レース結果表（貼付）'!$A:$A,0),MATCH(T$11,'[1]予選ヒート-レース結果表（貼付）'!$1:$1,0)),""))</f>
        <v/>
      </c>
      <c r="U24" s="3">
        <f>IF(IFERROR(INDEX('[1]予選ヒート-レース結果表（貼付）'!$A:$Z,MATCH($B24,'[1]予選ヒート-レース結果表（貼付）'!$B:$B,0),MATCH(U$11,'[1]予選ヒート-レース結果表（貼付）'!$1:$1,0)),"")=0,"",IFERROR(INDEX('[1]予選ヒート-レース結果表（貼付）'!$A:$Z,MATCH($B24,'[1]予選ヒート-レース結果表（貼付）'!$B:$B,0),MATCH(U$11,'[1]予選ヒート-レース結果表（貼付）'!$1:$1,0)),""))</f>
        <v>92.302000000000007</v>
      </c>
      <c r="V24" s="3"/>
    </row>
    <row r="25" spans="1:22" ht="12.75" customHeight="1" x14ac:dyDescent="0.2">
      <c r="A25" s="27">
        <f>IF(OR('[1]予選ヒート-レース結果表（貼付）'!A14="DNF",'[1]予選ヒート-レース結果表（貼付）'!A14="DNS",'[1]予選ヒート-レース結果表（貼付）'!A14="DQ"),'[1]予選ヒート-レース結果表（貼付）'!A14,IF(MAX('[1]予選ヒート-レース結果表（貼付）'!A:A)&gt;A24,A24+1,""))</f>
        <v>13</v>
      </c>
      <c r="B25" s="28">
        <f>IFERROR(INDEX('[1]予選ヒート-レース結果表（貼付）'!A14:$Z$50,MATCH($A25,'[1]予選ヒート-レース結果表（貼付）'!A14:$A$50,0),MATCH('[1]公式予選（TT）-結果表（印刷）'!B$11,'[1]予選ヒート-レース結果表（貼付）'!$1:$1,0)),"")</f>
        <v>8</v>
      </c>
      <c r="C25" s="29" t="str">
        <f>IF(IFERROR(INDEX('[1]予選ヒート-レース結果表（貼付）'!$A:$Z,MATCH($B25,'[1]予選ヒート-レース結果表（貼付）'!$B:$B,0),MATCH(C$11,'[1]予選ヒート-レース結果表（貼付）'!$1:$1,0)),"")=0,"",IFERROR(INDEX('[1]予選ヒート-レース結果表（貼付）'!$A:$Z,MATCH($B25,'[1]予選ヒート-レース結果表（貼付）'!$B:$B,0),MATCH(C$11,'[1]予選ヒート-レース結果表（貼付）'!$1:$1,0)),""))</f>
        <v>Master</v>
      </c>
      <c r="D25" s="30">
        <f>IF(C25="","",IF(A25="","",COUNTIF($C$13:C25,C25)))</f>
        <v>4</v>
      </c>
      <c r="E25" s="31" t="str">
        <f>IFERROR(INDEX('[1]予選ヒート-レース結果表（貼付）'!$A:$Z,MATCH($B25,'[1]予選ヒート-レース結果表（貼付）'!$B:$B,0),MATCH('予選ヒート-レース結果表'!E$11,'[1]予選ヒート-レース結果表（貼付）'!$1:$1,0)),"")</f>
        <v>加藤 丈宜</v>
      </c>
      <c r="F25" s="32" t="str">
        <f>IFERROR(INDEX('[1]予選ヒート-レース結果表（貼付）'!$A:$Z,MATCH($B25,'[1]予選ヒート-レース結果表（貼付）'!$B:$B,0),MATCH('予選ヒート-レース結果表'!F$11,'[1]予選ヒート-レース結果表（貼付）'!$1:$1,0)),"")</f>
        <v>TONY KART/VORTEX</v>
      </c>
      <c r="G25" s="33" t="str">
        <f>IFERROR(INDEX('[1]予選ヒート-レース結果表（貼付）'!$A:$Z,MATCH($B25,'[1]予選ヒート-レース結果表（貼付）'!$B:$B,0),MATCH('予選ヒート-レース結果表'!G$11,'[1]予選ヒート-レース結果表（貼付）'!$1:$1,0)),"")</f>
        <v>MOMOX KART RACING</v>
      </c>
      <c r="H25" s="34" t="str">
        <f>IFERROR(INDEX('[1]予選ヒート-レース結果表（貼付）'!$A:$Z,MATCH($B25,'[1]予選ヒート-レース結果表（貼付）'!$B:$B,0),MATCH('予選ヒート-レース結果表'!H$11,'[1]予選ヒート-レース結果表（貼付）'!$1:$1,0)),"")</f>
        <v>BS</v>
      </c>
      <c r="I25" s="35">
        <f>IFERROR(INDEX('[1]予選ヒート-レース結果表（貼付）'!$A:$Z,MATCH($B25,'[1]予選ヒート-レース結果表（貼付）'!$B:$B,0),MATCH('予選ヒート-レース結果表'!I$11,'[1]予選ヒート-レース結果表（貼付）'!$1:$1,0)),"")</f>
        <v>10</v>
      </c>
      <c r="J25" s="36">
        <f>IFERROR(IF(A25="DNS","ｽﾀｰﾄ出来ず",IF(A25="DQ","失　格",INDEX('[1]予選ヒート-レース結果表（貼付）'!$A:$Z,MATCH($B25,'[1]予選ヒート-レース結果表（貼付）'!$B:$B,0),MATCH('予選ヒート-レース結果表'!J$11,'[1]予選ヒート-レース結果表（貼付）'!$1:$1,0)))),"")</f>
        <v>5.8315740740740732E-3</v>
      </c>
      <c r="K25" s="37">
        <f>IFERROR(IF(A25="DNS","",IF(A25="DQ","",INDEX('[1]予選ヒート-レース結果表（貼付）'!$A:$Z,MATCH($B25,'[1]予選ヒート-レース結果表（貼付）'!$B:$B,0),MATCH('予選ヒート-レース結果表'!K$11,'[1]予選ヒート-レース結果表（貼付）'!$1:$1,0)))),"")</f>
        <v>8.4749999999999996</v>
      </c>
      <c r="L25" s="37">
        <f>IFERROR(IF(A25="DNS","",IF(A25="DQ","",INDEX('[1]予選ヒート-レース結果表（貼付）'!$A:$Z,MATCH($B25,'[1]予選ヒート-レース結果表（貼付）'!$B:$B,0),MATCH('予選ヒート-レース結果表'!L$11,'[1]予選ヒート-レース結果表（貼付）'!$1:$1,0)))),"")</f>
        <v>5.1999999999999998E-2</v>
      </c>
      <c r="M25" s="38">
        <f>IFERROR(IF(A25="DNS","",IF(A25="DQ","",INDEX('[1]予選ヒート-レース結果表（貼付）'!$A:$Z,MATCH($B25,'[1]予選ヒート-レース結果表（貼付）'!$B:$B,0),MATCH('予選ヒート-レース結果表'!M$11,'[1]予選ヒート-レース結果表（貼付）'!$1:$1,0)))),"")</f>
        <v>49.674999999999997</v>
      </c>
      <c r="N25" s="39" t="str">
        <f t="shared" si="0"/>
        <v/>
      </c>
      <c r="O25" s="40"/>
      <c r="P25" s="2"/>
      <c r="Q25" s="3" t="str">
        <f>IF(IFERROR(INDEX('[1]予選ヒート-レース結果表（貼付）'!$A:$Z,MATCH($B25,'[1]予選ヒート-レース結果表（貼付）'!$B:$B,0),MATCH(Q$11,'[1]予選ヒート-レース結果表（貼付）'!$1:$1,0)),"")=0,"",IFERROR(INDEX('[1]予選ヒート-レース結果表（貼付）'!$A:$Z,MATCH($B25,'[1]予選ヒート-レース結果表（貼付）'!$B:$B,0),MATCH(Q$11,'[1]予選ヒート-レース結果表（貼付）'!$1:$1,0)),""))</f>
        <v/>
      </c>
      <c r="R25" s="3" t="str">
        <f>IF(Q25="","",COUNTIF($Q$13:Q25,"&lt;&gt;"&amp;""))</f>
        <v/>
      </c>
      <c r="S25" s="3" t="str">
        <f t="shared" si="1"/>
        <v/>
      </c>
      <c r="T25" s="3" t="str">
        <f>IF(IFERROR(INDEX('[1]予選ヒート-レース結果表（貼付）'!$A:$Z,MATCH($A25,'[1]予選ヒート-レース結果表（貼付）'!$A:$A,0),MATCH(T$11,'[1]予選ヒート-レース結果表（貼付）'!$1:$1,0)),"")=0,"",IFERROR(INDEX('[1]予選ヒート-レース結果表（貼付）'!$A:$Z,MATCH($A25,'[1]予選ヒート-レース結果表（貼付）'!$A:$A,0),MATCH(T$11,'[1]予選ヒート-レース結果表（貼付）'!$1:$1,0)),""))</f>
        <v/>
      </c>
      <c r="U25" s="3">
        <f>IF(IFERROR(INDEX('[1]予選ヒート-レース結果表（貼付）'!$A:$Z,MATCH($B25,'[1]予選ヒート-レース結果表（貼付）'!$B:$B,0),MATCH(U$11,'[1]予選ヒート-レース結果表（貼付）'!$1:$1,0)),"")=0,"",IFERROR(INDEX('[1]予選ヒート-レース結果表（貼付）'!$A:$Z,MATCH($B25,'[1]予選ヒート-レース結果表（貼付）'!$B:$B,0),MATCH(U$11,'[1]予選ヒート-レース結果表（貼付）'!$1:$1,0)),""))</f>
        <v>91.602999999999994</v>
      </c>
      <c r="V25" s="3"/>
    </row>
    <row r="26" spans="1:22" ht="12.75" customHeight="1" x14ac:dyDescent="0.2">
      <c r="A26" s="27">
        <f>IF(OR('[1]予選ヒート-レース結果表（貼付）'!A15="DNF",'[1]予選ヒート-レース結果表（貼付）'!A15="DNS",'[1]予選ヒート-レース結果表（貼付）'!A15="DQ"),'[1]予選ヒート-レース結果表（貼付）'!A15,IF(MAX('[1]予選ヒート-レース結果表（貼付）'!A:A)&gt;A25,A25+1,""))</f>
        <v>14</v>
      </c>
      <c r="B26" s="28">
        <f>IFERROR(INDEX('[1]予選ヒート-レース結果表（貼付）'!A15:$Z$50,MATCH($A26,'[1]予選ヒート-レース結果表（貼付）'!A15:$A$50,0),MATCH('[1]公式予選（TT）-結果表（印刷）'!B$11,'[1]予選ヒート-レース結果表（貼付）'!$1:$1,0)),"")</f>
        <v>11</v>
      </c>
      <c r="C26" s="29" t="str">
        <f>IF(IFERROR(INDEX('[1]予選ヒート-レース結果表（貼付）'!$A:$Z,MATCH($B26,'[1]予選ヒート-レース結果表（貼付）'!$B:$B,0),MATCH(C$11,'[1]予選ヒート-レース結果表（貼付）'!$1:$1,0)),"")=0,"",IFERROR(INDEX('[1]予選ヒート-レース結果表（貼付）'!$A:$Z,MATCH($B26,'[1]予選ヒート-レース結果表（貼付）'!$B:$B,0),MATCH(C$11,'[1]予選ヒート-レース結果表（貼付）'!$1:$1,0)),""))</f>
        <v>Master</v>
      </c>
      <c r="D26" s="30">
        <f>IF(C26="","",IF(A26="","",COUNTIF($C$13:C26,C26)))</f>
        <v>5</v>
      </c>
      <c r="E26" s="31" t="str">
        <f>IFERROR(INDEX('[1]予選ヒート-レース結果表（貼付）'!$A:$Z,MATCH($B26,'[1]予選ヒート-レース結果表（貼付）'!$B:$B,0),MATCH('予選ヒート-レース結果表'!E$11,'[1]予選ヒート-レース結果表（貼付）'!$1:$1,0)),"")</f>
        <v>LIN CARTER</v>
      </c>
      <c r="F26" s="32" t="str">
        <f>IFERROR(INDEX('[1]予選ヒート-レース結果表（貼付）'!$A:$Z,MATCH($B26,'[1]予選ヒート-レース結果表（貼付）'!$B:$B,0),MATCH('予選ヒート-レース結果表'!F$11,'[1]予選ヒート-レース結果表（貼付）'!$1:$1,0)),"")</f>
        <v>Drago/VORTEX</v>
      </c>
      <c r="G26" s="33" t="str">
        <f>IFERROR(INDEX('[1]予選ヒート-レース結果表（貼付）'!$A:$Z,MATCH($B26,'[1]予選ヒート-レース結果表（貼付）'!$B:$B,0),MATCH('予選ヒート-レース結果表'!G$11,'[1]予選ヒート-レース結果表（貼付）'!$1:$1,0)),"")</f>
        <v>FIORE Motor Sports</v>
      </c>
      <c r="H26" s="34" t="str">
        <f>IFERROR(INDEX('[1]予選ヒート-レース結果表（貼付）'!$A:$Z,MATCH($B26,'[1]予選ヒート-レース結果表（貼付）'!$B:$B,0),MATCH('予選ヒート-レース結果表'!H$11,'[1]予選ヒート-レース結果表（貼付）'!$1:$1,0)),"")</f>
        <v>BS</v>
      </c>
      <c r="I26" s="35">
        <f>IFERROR(INDEX('[1]予選ヒート-レース結果表（貼付）'!$A:$Z,MATCH($B26,'[1]予選ヒート-レース結果表（貼付）'!$B:$B,0),MATCH('予選ヒート-レース結果表'!I$11,'[1]予選ヒート-レース結果表（貼付）'!$1:$1,0)),"")</f>
        <v>10</v>
      </c>
      <c r="J26" s="36">
        <f>IFERROR(IF(A26="DNS","ｽﾀｰﾄ出来ず",IF(A26="DQ","失　格",INDEX('[1]予選ヒート-レース結果表（貼付）'!$A:$Z,MATCH($B26,'[1]予選ヒート-レース結果表（貼付）'!$B:$B,0),MATCH('予選ヒート-レース結果表'!J$11,'[1]予選ヒート-レース結果表（貼付）'!$1:$1,0)))),"")</f>
        <v>5.8367129629629637E-3</v>
      </c>
      <c r="K26" s="37">
        <f>IFERROR(IF(A26="DNS","",IF(A26="DQ","",INDEX('[1]予選ヒート-レース結果表（貼付）'!$A:$Z,MATCH($B26,'[1]予選ヒート-レース結果表（貼付）'!$B:$B,0),MATCH('予選ヒート-レース結果表'!K$11,'[1]予選ヒート-レース結果表（貼付）'!$1:$1,0)))),"")</f>
        <v>8.9190000000000005</v>
      </c>
      <c r="L26" s="37">
        <f>IFERROR(IF(A26="DNS","",IF(A26="DQ","",INDEX('[1]予選ヒート-レース結果表（貼付）'!$A:$Z,MATCH($B26,'[1]予選ヒート-レース結果表（貼付）'!$B:$B,0),MATCH('予選ヒート-レース結果表'!L$11,'[1]予選ヒート-レース結果表（貼付）'!$1:$1,0)))),"")</f>
        <v>0.44400000000000001</v>
      </c>
      <c r="M26" s="38">
        <f>IFERROR(IF(A26="DNS","",IF(A26="DQ","",INDEX('[1]予選ヒート-レース結果表（貼付）'!$A:$Z,MATCH($B26,'[1]予選ヒート-レース結果表（貼付）'!$B:$B,0),MATCH('予選ヒート-レース結果表'!M$11,'[1]予選ヒート-レース結果表（貼付）'!$1:$1,0)))),"")</f>
        <v>49.424999999999997</v>
      </c>
      <c r="N26" s="39" t="str">
        <f t="shared" si="0"/>
        <v/>
      </c>
      <c r="O26" s="40"/>
      <c r="P26" s="2"/>
      <c r="Q26" s="3" t="str">
        <f>IF(IFERROR(INDEX('[1]予選ヒート-レース結果表（貼付）'!$A:$Z,MATCH($B26,'[1]予選ヒート-レース結果表（貼付）'!$B:$B,0),MATCH(Q$11,'[1]予選ヒート-レース結果表（貼付）'!$1:$1,0)),"")=0,"",IFERROR(INDEX('[1]予選ヒート-レース結果表（貼付）'!$A:$Z,MATCH($B26,'[1]予選ヒート-レース結果表（貼付）'!$B:$B,0),MATCH(Q$11,'[1]予選ヒート-レース結果表（貼付）'!$1:$1,0)),""))</f>
        <v/>
      </c>
      <c r="R26" s="3" t="str">
        <f>IF(Q26="","",COUNTIF($Q$13:Q26,"&lt;&gt;"&amp;""))</f>
        <v/>
      </c>
      <c r="S26" s="3" t="str">
        <f t="shared" si="1"/>
        <v/>
      </c>
      <c r="T26" s="3" t="str">
        <f>IF(IFERROR(INDEX('[1]予選ヒート-レース結果表（貼付）'!$A:$Z,MATCH($A26,'[1]予選ヒート-レース結果表（貼付）'!$A:$A,0),MATCH(T$11,'[1]予選ヒート-レース結果表（貼付）'!$1:$1,0)),"")=0,"",IFERROR(INDEX('[1]予選ヒート-レース結果表（貼付）'!$A:$Z,MATCH($A26,'[1]予選ヒート-レース結果表（貼付）'!$A:$A,0),MATCH(T$11,'[1]予選ヒート-レース結果表（貼付）'!$1:$1,0)),""))</f>
        <v/>
      </c>
      <c r="U26" s="3">
        <f>IF(IFERROR(INDEX('[1]予選ヒート-レース結果表（貼付）'!$A:$Z,MATCH($B26,'[1]予選ヒート-レース結果表（貼付）'!$B:$B,0),MATCH(U$11,'[1]予選ヒート-レース結果表（貼付）'!$1:$1,0)),"")=0,"",IFERROR(INDEX('[1]予選ヒート-レース結果表（貼付）'!$A:$Z,MATCH($B26,'[1]予選ヒート-レース結果表（貼付）'!$B:$B,0),MATCH(U$11,'[1]予選ヒート-レース結果表（貼付）'!$1:$1,0)),""))</f>
        <v>92.066999999999993</v>
      </c>
      <c r="V26" s="3"/>
    </row>
    <row r="27" spans="1:22" ht="12.75" customHeight="1" x14ac:dyDescent="0.2">
      <c r="A27" s="27">
        <f>IF(OR('[1]予選ヒート-レース結果表（貼付）'!A16="DNF",'[1]予選ヒート-レース結果表（貼付）'!A16="DNS",'[1]予選ヒート-レース結果表（貼付）'!A16="DQ"),'[1]予選ヒート-レース結果表（貼付）'!A16,IF(MAX('[1]予選ヒート-レース結果表（貼付）'!A:A)&gt;A26,A26+1,""))</f>
        <v>15</v>
      </c>
      <c r="B27" s="28">
        <f>IFERROR(INDEX('[1]予選ヒート-レース結果表（貼付）'!A16:$Z$50,MATCH($A27,'[1]予選ヒート-レース結果表（貼付）'!A16:$A$50,0),MATCH('[1]公式予選（TT）-結果表（印刷）'!B$11,'[1]予選ヒート-レース結果表（貼付）'!$1:$1,0)),"")</f>
        <v>12</v>
      </c>
      <c r="C27" s="29" t="str">
        <f>IF(IFERROR(INDEX('[1]予選ヒート-レース結果表（貼付）'!$A:$Z,MATCH($B27,'[1]予選ヒート-レース結果表（貼付）'!$B:$B,0),MATCH(C$11,'[1]予選ヒート-レース結果表（貼付）'!$1:$1,0)),"")=0,"",IFERROR(INDEX('[1]予選ヒート-レース結果表（貼付）'!$A:$Z,MATCH($B27,'[1]予選ヒート-レース結果表（貼付）'!$B:$B,0),MATCH(C$11,'[1]予選ヒート-レース結果表（貼付）'!$1:$1,0)),""))</f>
        <v>Master</v>
      </c>
      <c r="D27" s="30">
        <f>IF(C27="","",IF(A27="","",COUNTIF($C$13:C27,C27)))</f>
        <v>6</v>
      </c>
      <c r="E27" s="31" t="str">
        <f>IFERROR(INDEX('[1]予選ヒート-レース結果表（貼付）'!$A:$Z,MATCH($B27,'[1]予選ヒート-レース結果表（貼付）'!$B:$B,0),MATCH('予選ヒート-レース結果表'!E$11,'[1]予選ヒート-レース結果表（貼付）'!$1:$1,0)),"")</f>
        <v>西野 武志</v>
      </c>
      <c r="F27" s="32" t="str">
        <f>IFERROR(INDEX('[1]予選ヒート-レース結果表（貼付）'!$A:$Z,MATCH($B27,'[1]予選ヒート-レース結果表（貼付）'!$B:$B,0),MATCH('予選ヒート-レース結果表'!F$11,'[1]予選ヒート-レース結果表（貼付）'!$1:$1,0)),"")</f>
        <v>birelART/VORTEX</v>
      </c>
      <c r="G27" s="33" t="str">
        <f>IFERROR(INDEX('[1]予選ヒート-レース結果表（貼付）'!$A:$Z,MATCH($B27,'[1]予選ヒート-レース結果表（貼付）'!$B:$B,0),MATCH('予選ヒート-レース結果表'!G$11,'[1]予選ヒート-レース結果表（貼付）'!$1:$1,0)),"")</f>
        <v>TAKETTI motorsport</v>
      </c>
      <c r="H27" s="34" t="str">
        <f>IFERROR(INDEX('[1]予選ヒート-レース結果表（貼付）'!$A:$Z,MATCH($B27,'[1]予選ヒート-レース結果表（貼付）'!$B:$B,0),MATCH('予選ヒート-レース結果表'!H$11,'[1]予選ヒート-レース結果表（貼付）'!$1:$1,0)),"")</f>
        <v>BS</v>
      </c>
      <c r="I27" s="35">
        <f>IFERROR(INDEX('[1]予選ヒート-レース結果表（貼付）'!$A:$Z,MATCH($B27,'[1]予選ヒート-レース結果表（貼付）'!$B:$B,0),MATCH('予選ヒート-レース結果表'!I$11,'[1]予選ヒート-レース結果表（貼付）'!$1:$1,0)),"")</f>
        <v>10</v>
      </c>
      <c r="J27" s="36">
        <f>IFERROR(IF(A27="DNS","ｽﾀｰﾄ出来ず",IF(A27="DQ","失　格",INDEX('[1]予選ヒート-レース結果表（貼付）'!$A:$Z,MATCH($B27,'[1]予選ヒート-レース結果表（貼付）'!$B:$B,0),MATCH('予選ヒート-レース結果表'!J$11,'[1]予選ヒート-レース結果表（貼付）'!$1:$1,0)))),"")</f>
        <v>5.8404282407407406E-3</v>
      </c>
      <c r="K27" s="37">
        <f>IFERROR(IF(A27="DNS","",IF(A27="DQ","",INDEX('[1]予選ヒート-レース結果表（貼付）'!$A:$Z,MATCH($B27,'[1]予選ヒート-レース結果表（貼付）'!$B:$B,0),MATCH('予選ヒート-レース結果表'!K$11,'[1]予選ヒート-レース結果表（貼付）'!$1:$1,0)))),"")</f>
        <v>9.24</v>
      </c>
      <c r="L27" s="37">
        <f>IFERROR(IF(A27="DNS","",IF(A27="DQ","",INDEX('[1]予選ヒート-レース結果表（貼付）'!$A:$Z,MATCH($B27,'[1]予選ヒート-レース結果表（貼付）'!$B:$B,0),MATCH('予選ヒート-レース結果表'!L$11,'[1]予選ヒート-レース結果表（貼付）'!$1:$1,0)))),"")</f>
        <v>0.32100000000000001</v>
      </c>
      <c r="M27" s="38">
        <f>IFERROR(IF(A27="DNS","",IF(A27="DQ","",INDEX('[1]予選ヒート-レース結果表（貼付）'!$A:$Z,MATCH($B27,'[1]予選ヒート-レース結果表（貼付）'!$B:$B,0),MATCH('予選ヒート-レース結果表'!M$11,'[1]予選ヒート-レース結果表（貼付）'!$1:$1,0)))),"")</f>
        <v>49.28</v>
      </c>
      <c r="N27" s="39" t="str">
        <f t="shared" si="0"/>
        <v/>
      </c>
      <c r="O27" s="40"/>
      <c r="P27" s="2"/>
      <c r="Q27" s="3" t="str">
        <f>IF(IFERROR(INDEX('[1]予選ヒート-レース結果表（貼付）'!$A:$Z,MATCH($B27,'[1]予選ヒート-レース結果表（貼付）'!$B:$B,0),MATCH(Q$11,'[1]予選ヒート-レース結果表（貼付）'!$1:$1,0)),"")=0,"",IFERROR(INDEX('[1]予選ヒート-レース結果表（貼付）'!$A:$Z,MATCH($B27,'[1]予選ヒート-レース結果表（貼付）'!$B:$B,0),MATCH(Q$11,'[1]予選ヒート-レース結果表（貼付）'!$1:$1,0)),""))</f>
        <v/>
      </c>
      <c r="R27" s="3" t="str">
        <f>IF(Q27="","",COUNTIF($Q$13:Q27,"&lt;&gt;"&amp;""))</f>
        <v/>
      </c>
      <c r="S27" s="3" t="str">
        <f t="shared" si="1"/>
        <v/>
      </c>
      <c r="T27" s="3" t="str">
        <f>IF(IFERROR(INDEX('[1]予選ヒート-レース結果表（貼付）'!$A:$Z,MATCH($A27,'[1]予選ヒート-レース結果表（貼付）'!$A:$A,0),MATCH(T$11,'[1]予選ヒート-レース結果表（貼付）'!$1:$1,0)),"")=0,"",IFERROR(INDEX('[1]予選ヒート-レース結果表（貼付）'!$A:$Z,MATCH($A27,'[1]予選ヒート-レース結果表（貼付）'!$A:$A,0),MATCH(T$11,'[1]予選ヒート-レース結果表（貼付）'!$1:$1,0)),""))</f>
        <v/>
      </c>
      <c r="U27" s="3">
        <f>IF(IFERROR(INDEX('[1]予選ヒート-レース結果表（貼付）'!$A:$Z,MATCH($B27,'[1]予選ヒート-レース結果表（貼付）'!$B:$B,0),MATCH(U$11,'[1]予選ヒート-レース結果表（貼付）'!$1:$1,0)),"")=0,"",IFERROR(INDEX('[1]予選ヒート-レース結果表（貼付）'!$A:$Z,MATCH($B27,'[1]予選ヒート-レース結果表（貼付）'!$B:$B,0),MATCH(U$11,'[1]予選ヒート-レース結果表（貼付）'!$1:$1,0)),""))</f>
        <v>92.337999999999994</v>
      </c>
      <c r="V27" s="3"/>
    </row>
    <row r="28" spans="1:22" ht="12.75" customHeight="1" x14ac:dyDescent="0.2">
      <c r="A28" s="27">
        <f>IF(OR('[1]予選ヒート-レース結果表（貼付）'!A17="DNF",'[1]予選ヒート-レース結果表（貼付）'!A17="DNS",'[1]予選ヒート-レース結果表（貼付）'!A17="DQ"),'[1]予選ヒート-レース結果表（貼付）'!A17,IF(MAX('[1]予選ヒート-レース結果表（貼付）'!A:A)&gt;A27,A27+1,""))</f>
        <v>16</v>
      </c>
      <c r="B28" s="28">
        <f>IFERROR(INDEX('[1]予選ヒート-レース結果表（貼付）'!A17:$Z$50,MATCH($A28,'[1]予選ヒート-レース結果表（貼付）'!A17:$A$50,0),MATCH('[1]公式予選（TT）-結果表（印刷）'!B$11,'[1]予選ヒート-レース結果表（貼付）'!$1:$1,0)),"")</f>
        <v>37</v>
      </c>
      <c r="C28" s="29" t="str">
        <f>IF(IFERROR(INDEX('[1]予選ヒート-レース結果表（貼付）'!$A:$Z,MATCH($B28,'[1]予選ヒート-レース結果表（貼付）'!$B:$B,0),MATCH(C$11,'[1]予選ヒート-レース結果表（貼付）'!$1:$1,0)),"")=0,"",IFERROR(INDEX('[1]予選ヒート-レース結果表（貼付）'!$A:$Z,MATCH($B28,'[1]予選ヒート-レース結果表（貼付）'!$B:$B,0),MATCH(C$11,'[1]予選ヒート-レース結果表（貼付）'!$1:$1,0)),""))</f>
        <v>Master</v>
      </c>
      <c r="D28" s="30">
        <f>IF(C28="","",IF(A28="","",COUNTIF($C$13:C28,C28)))</f>
        <v>7</v>
      </c>
      <c r="E28" s="31" t="str">
        <f>IFERROR(INDEX('[1]予選ヒート-レース結果表（貼付）'!$A:$Z,MATCH($B28,'[1]予選ヒート-レース結果表（貼付）'!$B:$B,0),MATCH('予選ヒート-レース結果表'!E$11,'[1]予選ヒート-レース結果表（貼付）'!$1:$1,0)),"")</f>
        <v>谷口 伸也</v>
      </c>
      <c r="F28" s="32" t="str">
        <f>IFERROR(INDEX('[1]予選ヒート-レース結果表（貼付）'!$A:$Z,MATCH($B28,'[1]予選ヒート-レース結果表（貼付）'!$B:$B,0),MATCH('予選ヒート-レース結果表'!F$11,'[1]予選ヒート-レース結果表（貼付）'!$1:$1,0)),"")</f>
        <v>dragocorse/VORTEX</v>
      </c>
      <c r="G28" s="33" t="str">
        <f>IFERROR(INDEX('[1]予選ヒート-レース結果表（貼付）'!$A:$Z,MATCH($B28,'[1]予選ヒート-レース結果表（貼付）'!$B:$B,0),MATCH('予選ヒート-レース結果表'!G$11,'[1]予選ヒート-レース結果表（貼付）'!$1:$1,0)),"")</f>
        <v>ぴぃたぁぱん</v>
      </c>
      <c r="H28" s="34" t="str">
        <f>IFERROR(INDEX('[1]予選ヒート-レース結果表（貼付）'!$A:$Z,MATCH($B28,'[1]予選ヒート-レース結果表（貼付）'!$B:$B,0),MATCH('予選ヒート-レース結果表'!H$11,'[1]予選ヒート-レース結果表（貼付）'!$1:$1,0)),"")</f>
        <v>BS</v>
      </c>
      <c r="I28" s="35">
        <f>IFERROR(INDEX('[1]予選ヒート-レース結果表（貼付）'!$A:$Z,MATCH($B28,'[1]予選ヒート-レース結果表（貼付）'!$B:$B,0),MATCH('予選ヒート-レース結果表'!I$11,'[1]予選ヒート-レース結果表（貼付）'!$1:$1,0)),"")</f>
        <v>10</v>
      </c>
      <c r="J28" s="36">
        <f>IFERROR(IF(A28="DNS","ｽﾀｰﾄ出来ず",IF(A28="DQ","失　格",INDEX('[1]予選ヒート-レース結果表（貼付）'!$A:$Z,MATCH($B28,'[1]予選ヒート-レース結果表（貼付）'!$B:$B,0),MATCH('予選ヒート-レース結果表'!J$11,'[1]予選ヒート-レース結果表（貼付）'!$1:$1,0)))),"")</f>
        <v>5.8813194444444434E-3</v>
      </c>
      <c r="K28" s="37">
        <f>IFERROR(IF(A28="DNS","",IF(A28="DQ","",INDEX('[1]予選ヒート-レース結果表（貼付）'!$A:$Z,MATCH($B28,'[1]予選ヒート-レース結果表（貼付）'!$B:$B,0),MATCH('予選ヒート-レース結果表'!K$11,'[1]予選ヒート-レース結果表（貼付）'!$1:$1,0)))),"")</f>
        <v>12.773</v>
      </c>
      <c r="L28" s="37">
        <f>IFERROR(IF(A28="DNS","",IF(A28="DQ","",INDEX('[1]予選ヒート-レース結果表（貼付）'!$A:$Z,MATCH($B28,'[1]予選ヒート-レース結果表（貼付）'!$B:$B,0),MATCH('予選ヒート-レース結果表'!L$11,'[1]予選ヒート-レース結果表（貼付）'!$1:$1,0)))),"")</f>
        <v>3.5329999999999999</v>
      </c>
      <c r="M28" s="38">
        <f>IFERROR(IF(A28="DNS","",IF(A28="DQ","",INDEX('[1]予選ヒート-レース結果表（貼付）'!$A:$Z,MATCH($B28,'[1]予選ヒート-レース結果表（貼付）'!$B:$B,0),MATCH('予選ヒート-レース結果表'!M$11,'[1]予選ヒート-レース結果表（貼付）'!$1:$1,0)))),"")</f>
        <v>49.93</v>
      </c>
      <c r="N28" s="39" t="str">
        <f t="shared" si="0"/>
        <v/>
      </c>
      <c r="O28" s="40"/>
      <c r="P28" s="2"/>
      <c r="Q28" s="3" t="str">
        <f>IF(IFERROR(INDEX('[1]予選ヒート-レース結果表（貼付）'!$A:$Z,MATCH($B28,'[1]予選ヒート-レース結果表（貼付）'!$B:$B,0),MATCH(Q$11,'[1]予選ヒート-レース結果表（貼付）'!$1:$1,0)),"")=0,"",IFERROR(INDEX('[1]予選ヒート-レース結果表（貼付）'!$A:$Z,MATCH($B28,'[1]予選ヒート-レース結果表（貼付）'!$B:$B,0),MATCH(Q$11,'[1]予選ヒート-レース結果表（貼付）'!$1:$1,0)),""))</f>
        <v/>
      </c>
      <c r="R28" s="3" t="str">
        <f>IF(Q28="","",COUNTIF($Q$13:Q28,"&lt;&gt;"&amp;""))</f>
        <v/>
      </c>
      <c r="S28" s="3" t="str">
        <f t="shared" si="1"/>
        <v/>
      </c>
      <c r="T28" s="3" t="str">
        <f>IF(IFERROR(INDEX('[1]予選ヒート-レース結果表（貼付）'!$A:$Z,MATCH($A28,'[1]予選ヒート-レース結果表（貼付）'!$A:$A,0),MATCH(T$11,'[1]予選ヒート-レース結果表（貼付）'!$1:$1,0)),"")=0,"",IFERROR(INDEX('[1]予選ヒート-レース結果表（貼付）'!$A:$Z,MATCH($A28,'[1]予選ヒート-レース結果表（貼付）'!$A:$A,0),MATCH(T$11,'[1]予選ヒート-レース結果表（貼付）'!$1:$1,0)),""))</f>
        <v/>
      </c>
      <c r="U28" s="3">
        <f>IF(IFERROR(INDEX('[1]予選ヒート-レース結果表（貼付）'!$A:$Z,MATCH($B28,'[1]予選ヒート-レース結果表（貼付）'!$B:$B,0),MATCH(U$11,'[1]予選ヒート-レース結果表（貼付）'!$1:$1,0)),"")=0,"",IFERROR(INDEX('[1]予選ヒート-レース結果表（貼付）'!$A:$Z,MATCH($B28,'[1]予選ヒート-レース結果表（貼付）'!$B:$B,0),MATCH(U$11,'[1]予選ヒート-レース結果表（貼付）'!$1:$1,0)),""))</f>
        <v>91.135999999999996</v>
      </c>
      <c r="V28" s="3"/>
    </row>
    <row r="29" spans="1:22" ht="12.75" customHeight="1" x14ac:dyDescent="0.2">
      <c r="A29" s="27">
        <f>IF(OR('[1]予選ヒート-レース結果表（貼付）'!A18="DNF",'[1]予選ヒート-レース結果表（貼付）'!A18="DNS",'[1]予選ヒート-レース結果表（貼付）'!A18="DQ"),'[1]予選ヒート-レース結果表（貼付）'!A18,IF(MAX('[1]予選ヒート-レース結果表（貼付）'!A:A)&gt;A28,A28+1,""))</f>
        <v>17</v>
      </c>
      <c r="B29" s="28">
        <f>IFERROR(INDEX('[1]予選ヒート-レース結果表（貼付）'!A18:$Z$50,MATCH($A29,'[1]予選ヒート-レース結果表（貼付）'!A18:$A$50,0),MATCH('[1]公式予選（TT）-結果表（印刷）'!B$11,'[1]予選ヒート-レース結果表（貼付）'!$1:$1,0)),"")</f>
        <v>14</v>
      </c>
      <c r="C29" s="29" t="str">
        <f>IF(IFERROR(INDEX('[1]予選ヒート-レース結果表（貼付）'!$A:$Z,MATCH($B29,'[1]予選ヒート-レース結果表（貼付）'!$B:$B,0),MATCH(C$11,'[1]予選ヒート-レース結果表（貼付）'!$1:$1,0)),"")=0,"",IFERROR(INDEX('[1]予選ヒート-レース結果表（貼付）'!$A:$Z,MATCH($B29,'[1]予選ヒート-レース結果表（貼付）'!$B:$B,0),MATCH(C$11,'[1]予選ヒート-レース結果表（貼付）'!$1:$1,0)),""))</f>
        <v>Master</v>
      </c>
      <c r="D29" s="30">
        <f>IF(C29="","",IF(A29="","",COUNTIF($C$13:C29,C29)))</f>
        <v>8</v>
      </c>
      <c r="E29" s="31" t="str">
        <f>IFERROR(INDEX('[1]予選ヒート-レース結果表（貼付）'!$A:$Z,MATCH($B29,'[1]予選ヒート-レース結果表（貼付）'!$B:$B,0),MATCH('予選ヒート-レース結果表'!E$11,'[1]予選ヒート-レース結果表（貼付）'!$1:$1,0)),"")</f>
        <v>川口 共水</v>
      </c>
      <c r="F29" s="32" t="str">
        <f>IFERROR(INDEX('[1]予選ヒート-レース結果表（貼付）'!$A:$Z,MATCH($B29,'[1]予選ヒート-レース結果表（貼付）'!$B:$B,0),MATCH('予選ヒート-レース結果表'!F$11,'[1]予選ヒート-レース結果表（貼付）'!$1:$1,0)),"")</f>
        <v>TONYKART/VORTEX</v>
      </c>
      <c r="G29" s="33" t="str">
        <f>IFERROR(INDEX('[1]予選ヒート-レース結果表（貼付）'!$A:$Z,MATCH($B29,'[1]予選ヒート-レース結果表（貼付）'!$B:$B,0),MATCH('予選ヒート-レース結果表'!G$11,'[1]予選ヒート-レース結果表（貼付）'!$1:$1,0)),"")</f>
        <v>RS nakatsuchi</v>
      </c>
      <c r="H29" s="34" t="str">
        <f>IFERROR(INDEX('[1]予選ヒート-レース結果表（貼付）'!$A:$Z,MATCH($B29,'[1]予選ヒート-レース結果表（貼付）'!$B:$B,0),MATCH('予選ヒート-レース結果表'!H$11,'[1]予選ヒート-レース結果表（貼付）'!$1:$1,0)),"")</f>
        <v>BS</v>
      </c>
      <c r="I29" s="35">
        <f>IFERROR(INDEX('[1]予選ヒート-レース結果表（貼付）'!$A:$Z,MATCH($B29,'[1]予選ヒート-レース結果表（貼付）'!$B:$B,0),MATCH('予選ヒート-レース結果表'!I$11,'[1]予選ヒート-レース結果表（貼付）'!$1:$1,0)),"")</f>
        <v>10</v>
      </c>
      <c r="J29" s="36">
        <f>IFERROR(IF(A29="DNS","ｽﾀｰﾄ出来ず",IF(A29="DQ","失　格",INDEX('[1]予選ヒート-レース結果表（貼付）'!$A:$Z,MATCH($B29,'[1]予選ヒート-レース結果表（貼付）'!$B:$B,0),MATCH('予選ヒート-レース結果表'!J$11,'[1]予選ヒート-レース結果表（貼付）'!$1:$1,0)))),"")</f>
        <v>5.9720138888888887E-3</v>
      </c>
      <c r="K29" s="37">
        <f>IFERROR(IF(A29="DNS","",IF(A29="DQ","",INDEX('[1]予選ヒート-レース結果表（貼付）'!$A:$Z,MATCH($B29,'[1]予選ヒート-レース結果表（貼付）'!$B:$B,0),MATCH('予選ヒート-レース結果表'!K$11,'[1]予選ヒート-レース結果表（貼付）'!$1:$1,0)))),"")</f>
        <v>20.609000000000002</v>
      </c>
      <c r="L29" s="37">
        <f>IFERROR(IF(A29="DNS","",IF(A29="DQ","",INDEX('[1]予選ヒート-レース結果表（貼付）'!$A:$Z,MATCH($B29,'[1]予選ヒート-レース結果表（貼付）'!$B:$B,0),MATCH('予選ヒート-レース結果表'!L$11,'[1]予選ヒート-レース結果表（貼付）'!$1:$1,0)))),"")</f>
        <v>7.8360000000000003</v>
      </c>
      <c r="M29" s="38">
        <f>IFERROR(IF(A29="DNS","",IF(A29="DQ","",INDEX('[1]予選ヒート-レース結果表（貼付）'!$A:$Z,MATCH($B29,'[1]予選ヒート-レース結果表（貼付）'!$B:$B,0),MATCH('予選ヒート-レース結果表'!M$11,'[1]予選ヒート-レース結果表（貼付）'!$1:$1,0)))),"")</f>
        <v>50.722000000000001</v>
      </c>
      <c r="N29" s="39" t="str">
        <f t="shared" si="0"/>
        <v/>
      </c>
      <c r="O29" s="40"/>
      <c r="P29" s="2"/>
      <c r="Q29" s="3" t="str">
        <f>IF(IFERROR(INDEX('[1]予選ヒート-レース結果表（貼付）'!$A:$Z,MATCH($B29,'[1]予選ヒート-レース結果表（貼付）'!$B:$B,0),MATCH(Q$11,'[1]予選ヒート-レース結果表（貼付）'!$1:$1,0)),"")=0,"",IFERROR(INDEX('[1]予選ヒート-レース結果表（貼付）'!$A:$Z,MATCH($B29,'[1]予選ヒート-レース結果表（貼付）'!$B:$B,0),MATCH(Q$11,'[1]予選ヒート-レース結果表（貼付）'!$1:$1,0)),""))</f>
        <v/>
      </c>
      <c r="R29" s="3" t="str">
        <f>IF(Q29="","",COUNTIF($Q$13:Q29,"&lt;&gt;"&amp;""))</f>
        <v/>
      </c>
      <c r="S29" s="3" t="str">
        <f t="shared" si="1"/>
        <v/>
      </c>
      <c r="T29" s="3" t="str">
        <f>IF(IFERROR(INDEX('[1]予選ヒート-レース結果表（貼付）'!$A:$Z,MATCH($A29,'[1]予選ヒート-レース結果表（貼付）'!$A:$A,0),MATCH(T$11,'[1]予選ヒート-レース結果表（貼付）'!$1:$1,0)),"")=0,"",IFERROR(INDEX('[1]予選ヒート-レース結果表（貼付）'!$A:$Z,MATCH($A29,'[1]予選ヒート-レース結果表（貼付）'!$A:$A,0),MATCH(T$11,'[1]予選ヒート-レース結果表（貼付）'!$1:$1,0)),""))</f>
        <v/>
      </c>
      <c r="U29" s="3">
        <f>IF(IFERROR(INDEX('[1]予選ヒート-レース結果表（貼付）'!$A:$Z,MATCH($B29,'[1]予選ヒート-レース結果表（貼付）'!$B:$B,0),MATCH(U$11,'[1]予選ヒート-レース結果表（貼付）'!$1:$1,0)),"")=0,"",IFERROR(INDEX('[1]予選ヒート-レース結果表（貼付）'!$A:$Z,MATCH($B29,'[1]予選ヒート-レース結果表（貼付）'!$B:$B,0),MATCH(U$11,'[1]予選ヒート-レース結果表（貼付）'!$1:$1,0)),""))</f>
        <v>89.712999999999994</v>
      </c>
      <c r="V29" s="3"/>
    </row>
    <row r="30" spans="1:22" ht="12.75" customHeight="1" x14ac:dyDescent="0.2">
      <c r="A30" s="27">
        <f>IF(OR('[1]予選ヒート-レース結果表（貼付）'!A19="DNF",'[1]予選ヒート-レース結果表（貼付）'!A19="DNS",'[1]予選ヒート-レース結果表（貼付）'!A19="DQ"),'[1]予選ヒート-レース結果表（貼付）'!A19,IF(MAX('[1]予選ヒート-レース結果表（貼付）'!A:A)&gt;A29,A29+1,""))</f>
        <v>18</v>
      </c>
      <c r="B30" s="28">
        <f>IFERROR(INDEX('[1]予選ヒート-レース結果表（貼付）'!A19:$Z$50,MATCH($A30,'[1]予選ヒート-レース結果表（貼付）'!A19:$A$50,0),MATCH('[1]公式予選（TT）-結果表（印刷）'!B$11,'[1]予選ヒート-レース結果表（貼付）'!$1:$1,0)),"")</f>
        <v>99</v>
      </c>
      <c r="C30" s="29" t="str">
        <f>IF(IFERROR(INDEX('[1]予選ヒート-レース結果表（貼付）'!$A:$Z,MATCH($B30,'[1]予選ヒート-レース結果表（貼付）'!$B:$B,0),MATCH(C$11,'[1]予選ヒート-レース結果表（貼付）'!$1:$1,0)),"")=0,"",IFERROR(INDEX('[1]予選ヒート-レース結果表（貼付）'!$A:$Z,MATCH($B30,'[1]予選ヒート-レース結果表（貼付）'!$B:$B,0),MATCH(C$11,'[1]予選ヒート-レース結果表（貼付）'!$1:$1,0)),""))</f>
        <v>Master</v>
      </c>
      <c r="D30" s="30">
        <f>IF(C30="","",IF(A30="","",COUNTIF($C$13:C30,C30)))</f>
        <v>9</v>
      </c>
      <c r="E30" s="31" t="str">
        <f>IFERROR(INDEX('[1]予選ヒート-レース結果表（貼付）'!$A:$Z,MATCH($B30,'[1]予選ヒート-レース結果表（貼付）'!$B:$B,0),MATCH('予選ヒート-レース結果表'!E$11,'[1]予選ヒート-レース結果表（貼付）'!$1:$1,0)),"")</f>
        <v>加藤 良正</v>
      </c>
      <c r="F30" s="32" t="str">
        <f>IFERROR(INDEX('[1]予選ヒート-レース結果表（貼付）'!$A:$Z,MATCH($B30,'[1]予選ヒート-レース結果表（貼付）'!$B:$B,0),MATCH('予選ヒート-レース結果表'!F$11,'[1]予選ヒート-レース結果表（貼付）'!$1:$1,0)),"")</f>
        <v>CRG/VORTEX</v>
      </c>
      <c r="G30" s="33" t="str">
        <f>IFERROR(INDEX('[1]予選ヒート-レース結果表（貼付）'!$A:$Z,MATCH($B30,'[1]予選ヒート-レース結果表（貼付）'!$B:$B,0),MATCH('予選ヒート-レース結果表'!G$11,'[1]予選ヒート-レース結果表（貼付）'!$1:$1,0)),"")</f>
        <v>ぴぃたぁぱん</v>
      </c>
      <c r="H30" s="34" t="str">
        <f>IFERROR(INDEX('[1]予選ヒート-レース結果表（貼付）'!$A:$Z,MATCH($B30,'[1]予選ヒート-レース結果表（貼付）'!$B:$B,0),MATCH('予選ヒート-レース結果表'!H$11,'[1]予選ヒート-レース結果表（貼付）'!$1:$1,0)),"")</f>
        <v>BS</v>
      </c>
      <c r="I30" s="35">
        <f>IFERROR(INDEX('[1]予選ヒート-レース結果表（貼付）'!$A:$Z,MATCH($B30,'[1]予選ヒート-レース結果表（貼付）'!$B:$B,0),MATCH('予選ヒート-レース結果表'!I$11,'[1]予選ヒート-レース結果表（貼付）'!$1:$1,0)),"")</f>
        <v>10</v>
      </c>
      <c r="J30" s="36">
        <f>IFERROR(IF(A30="DNS","ｽﾀｰﾄ出来ず",IF(A30="DQ","失　格",INDEX('[1]予選ヒート-レース結果表（貼付）'!$A:$Z,MATCH($B30,'[1]予選ヒート-レース結果表（貼付）'!$B:$B,0),MATCH('予選ヒート-レース結果表'!J$11,'[1]予選ヒート-レース結果表（貼付）'!$1:$1,0)))),"")</f>
        <v>6.0467361111111112E-3</v>
      </c>
      <c r="K30" s="37">
        <f>IFERROR(IF(A30="DNS","",IF(A30="DQ","",INDEX('[1]予選ヒート-レース結果表（貼付）'!$A:$Z,MATCH($B30,'[1]予選ヒート-レース結果表（貼付）'!$B:$B,0),MATCH('予選ヒート-レース結果表'!K$11,'[1]予選ヒート-レース結果表（貼付）'!$1:$1,0)))),"")</f>
        <v>27.065000000000001</v>
      </c>
      <c r="L30" s="37">
        <f>IFERROR(IF(A30="DNS","",IF(A30="DQ","",INDEX('[1]予選ヒート-レース結果表（貼付）'!$A:$Z,MATCH($B30,'[1]予選ヒート-レース結果表（貼付）'!$B:$B,0),MATCH('予選ヒート-レース結果表'!L$11,'[1]予選ヒート-レース結果表（貼付）'!$1:$1,0)))),"")</f>
        <v>6.4560000000000004</v>
      </c>
      <c r="M30" s="38">
        <f>IFERROR(IF(A30="DNS","",IF(A30="DQ","",INDEX('[1]予選ヒート-レース結果表（貼付）'!$A:$Z,MATCH($B30,'[1]予選ヒート-レース結果表（貼付）'!$B:$B,0),MATCH('予選ヒート-レース結果表'!M$11,'[1]予選ヒート-レース結果表（貼付）'!$1:$1,0)))),"")</f>
        <v>50.798999999999999</v>
      </c>
      <c r="N30" s="39" t="str">
        <f t="shared" si="0"/>
        <v/>
      </c>
      <c r="O30" s="40"/>
      <c r="P30" s="2"/>
      <c r="Q30" s="3" t="str">
        <f>IF(IFERROR(INDEX('[1]予選ヒート-レース結果表（貼付）'!$A:$Z,MATCH($B30,'[1]予選ヒート-レース結果表（貼付）'!$B:$B,0),MATCH(Q$11,'[1]予選ヒート-レース結果表（貼付）'!$1:$1,0)),"")=0,"",IFERROR(INDEX('[1]予選ヒート-レース結果表（貼付）'!$A:$Z,MATCH($B30,'[1]予選ヒート-レース結果表（貼付）'!$B:$B,0),MATCH(Q$11,'[1]予選ヒート-レース結果表（貼付）'!$1:$1,0)),""))</f>
        <v/>
      </c>
      <c r="R30" s="3" t="str">
        <f>IF(Q30="","",COUNTIF($Q$13:Q30,"&lt;&gt;"&amp;""))</f>
        <v/>
      </c>
      <c r="S30" s="3" t="str">
        <f t="shared" si="1"/>
        <v/>
      </c>
      <c r="T30" s="3" t="str">
        <f>IF(IFERROR(INDEX('[1]予選ヒート-レース結果表（貼付）'!$A:$Z,MATCH($A30,'[1]予選ヒート-レース結果表（貼付）'!$A:$A,0),MATCH(T$11,'[1]予選ヒート-レース結果表（貼付）'!$1:$1,0)),"")=0,"",IFERROR(INDEX('[1]予選ヒート-レース結果表（貼付）'!$A:$Z,MATCH($A30,'[1]予選ヒート-レース結果表（貼付）'!$A:$A,0),MATCH(T$11,'[1]予選ヒート-レース結果表（貼付）'!$1:$1,0)),""))</f>
        <v/>
      </c>
      <c r="U30" s="3">
        <f>IF(IFERROR(INDEX('[1]予選ヒート-レース結果表（貼付）'!$A:$Z,MATCH($B30,'[1]予選ヒート-レース結果表（貼付）'!$B:$B,0),MATCH(U$11,'[1]予選ヒート-レース結果表（貼付）'!$1:$1,0)),"")=0,"",IFERROR(INDEX('[1]予選ヒート-レース結果表（貼付）'!$A:$Z,MATCH($B30,'[1]予選ヒート-レース結果表（貼付）'!$B:$B,0),MATCH(U$11,'[1]予選ヒート-レース結果表（貼付）'!$1:$1,0)),""))</f>
        <v>89.576999999999998</v>
      </c>
      <c r="V30" s="3"/>
    </row>
    <row r="31" spans="1:22" ht="12.75" customHeight="1" x14ac:dyDescent="0.2">
      <c r="A31" s="27">
        <f>IF(OR('[1]予選ヒート-レース結果表（貼付）'!A20="DNF",'[1]予選ヒート-レース結果表（貼付）'!A20="DNS",'[1]予選ヒート-レース結果表（貼付）'!A20="DQ"),'[1]予選ヒート-レース結果表（貼付）'!A20,IF(MAX('[1]予選ヒート-レース結果表（貼付）'!A:A)&gt;A30,A30+1,""))</f>
        <v>19</v>
      </c>
      <c r="B31" s="28">
        <f>IFERROR(INDEX('[1]予選ヒート-レース結果表（貼付）'!A20:$Z$50,MATCH($A31,'[1]予選ヒート-レース結果表（貼付）'!A20:$A$50,0),MATCH('[1]公式予選（TT）-結果表（印刷）'!B$11,'[1]予選ヒート-レース結果表（貼付）'!$1:$1,0)),"")</f>
        <v>92</v>
      </c>
      <c r="C31" s="29" t="str">
        <f>IF(IFERROR(INDEX('[1]予選ヒート-レース結果表（貼付）'!$A:$Z,MATCH($B31,'[1]予選ヒート-レース結果表（貼付）'!$B:$B,0),MATCH(C$11,'[1]予選ヒート-レース結果表（貼付）'!$1:$1,0)),"")=0,"",IFERROR(INDEX('[1]予選ヒート-レース結果表（貼付）'!$A:$Z,MATCH($B31,'[1]予選ヒート-レース結果表（貼付）'!$B:$B,0),MATCH(C$11,'[1]予選ヒート-レース結果表（貼付）'!$1:$1,0)),""))</f>
        <v>Master</v>
      </c>
      <c r="D31" s="30">
        <f>IF(C31="","",IF(A31="","",COUNTIF($C$13:C31,C31)))</f>
        <v>10</v>
      </c>
      <c r="E31" s="31" t="str">
        <f>IFERROR(INDEX('[1]予選ヒート-レース結果表（貼付）'!$A:$Z,MATCH($B31,'[1]予選ヒート-レース結果表（貼付）'!$B:$B,0),MATCH('予選ヒート-レース結果表'!E$11,'[1]予選ヒート-レース結果表（貼付）'!$1:$1,0)),"")</f>
        <v>國友 拓哉</v>
      </c>
      <c r="F31" s="32" t="str">
        <f>IFERROR(INDEX('[1]予選ヒート-レース結果表（貼付）'!$A:$Z,MATCH($B31,'[1]予選ヒート-レース結果表（貼付）'!$B:$B,0),MATCH('予選ヒート-レース結果表'!F$11,'[1]予選ヒート-レース結果表（貼付）'!$1:$1,0)),"")</f>
        <v>CRG/VORTEX</v>
      </c>
      <c r="G31" s="33" t="str">
        <f>IFERROR(INDEX('[1]予選ヒート-レース結果表（貼付）'!$A:$Z,MATCH($B31,'[1]予選ヒート-レース結果表（貼付）'!$B:$B,0),MATCH('予選ヒート-レース結果表'!G$11,'[1]予選ヒート-レース結果表（貼付）'!$1:$1,0)),"")</f>
        <v>ぴぃたぁぱん</v>
      </c>
      <c r="H31" s="34" t="str">
        <f>IFERROR(INDEX('[1]予選ヒート-レース結果表（貼付）'!$A:$Z,MATCH($B31,'[1]予選ヒート-レース結果表（貼付）'!$B:$B,0),MATCH('予選ヒート-レース結果表'!H$11,'[1]予選ヒート-レース結果表（貼付）'!$1:$1,0)),"")</f>
        <v>BS</v>
      </c>
      <c r="I31" s="35">
        <f>IFERROR(INDEX('[1]予選ヒート-レース結果表（貼付）'!$A:$Z,MATCH($B31,'[1]予選ヒート-レース結果表（貼付）'!$B:$B,0),MATCH('予選ヒート-レース結果表'!I$11,'[1]予選ヒート-レース結果表（貼付）'!$1:$1,0)),"")</f>
        <v>0</v>
      </c>
      <c r="J31" s="36"/>
      <c r="K31" s="37"/>
      <c r="L31" s="37"/>
      <c r="M31" s="38"/>
      <c r="N31" s="39" t="str">
        <f t="shared" si="0"/>
        <v/>
      </c>
      <c r="O31" s="40"/>
      <c r="P31" s="2"/>
      <c r="Q31" s="3" t="str">
        <f>IF(IFERROR(INDEX('[1]予選ヒート-レース結果表（貼付）'!$A:$Z,MATCH($B31,'[1]予選ヒート-レース結果表（貼付）'!$B:$B,0),MATCH(Q$11,'[1]予選ヒート-レース結果表（貼付）'!$1:$1,0)),"")=0,"",IFERROR(INDEX('[1]予選ヒート-レース結果表（貼付）'!$A:$Z,MATCH($B31,'[1]予選ヒート-レース結果表（貼付）'!$B:$B,0),MATCH(Q$11,'[1]予選ヒート-レース結果表（貼付）'!$1:$1,0)),""))</f>
        <v/>
      </c>
      <c r="R31" s="3" t="str">
        <f>IF(Q31="","",COUNTIF($Q$13:Q31,"&lt;&gt;"&amp;""))</f>
        <v/>
      </c>
      <c r="S31" s="3" t="str">
        <f t="shared" si="1"/>
        <v/>
      </c>
      <c r="T31" s="3" t="str">
        <f>IF(IFERROR(INDEX('[1]予選ヒート-レース結果表（貼付）'!$A:$Z,MATCH($A31,'[1]予選ヒート-レース結果表（貼付）'!$A:$A,0),MATCH(T$11,'[1]予選ヒート-レース結果表（貼付）'!$1:$1,0)),"")=0,"",IFERROR(INDEX('[1]予選ヒート-レース結果表（貼付）'!$A:$Z,MATCH($A31,'[1]予選ヒート-レース結果表（貼付）'!$A:$A,0),MATCH(T$11,'[1]予選ヒート-レース結果表（貼付）'!$1:$1,0)),""))</f>
        <v/>
      </c>
      <c r="U31" s="3" t="str">
        <f>IF(IFERROR(INDEX('[1]予選ヒート-レース結果表（貼付）'!$A:$Z,MATCH($B31,'[1]予選ヒート-レース結果表（貼付）'!$B:$B,0),MATCH(U$11,'[1]予選ヒート-レース結果表（貼付）'!$1:$1,0)),"")=0,"",IFERROR(INDEX('[1]予選ヒート-レース結果表（貼付）'!$A:$Z,MATCH($B31,'[1]予選ヒート-レース結果表（貼付）'!$B:$B,0),MATCH(U$11,'[1]予選ヒート-レース結果表（貼付）'!$1:$1,0)),""))</f>
        <v>-</v>
      </c>
      <c r="V31" s="3"/>
    </row>
    <row r="32" spans="1:22" ht="12.75" customHeight="1" x14ac:dyDescent="0.2">
      <c r="A32" s="27" t="str">
        <f>IF(OR('[1]予選ヒート-レース結果表（貼付）'!A21="DNF",'[1]予選ヒート-レース結果表（貼付）'!A21="DNS",'[1]予選ヒート-レース結果表（貼付）'!A21="DQ"),'[1]予選ヒート-レース結果表（貼付）'!A21,IF(MAX('[1]予選ヒート-レース結果表（貼付）'!A:A)&gt;A31,A31+1,""))</f>
        <v/>
      </c>
      <c r="B32" s="28" t="str">
        <f>IFERROR(INDEX('[1]予選ヒート-レース結果表（貼付）'!A21:$Z$50,MATCH($A32,'[1]予選ヒート-レース結果表（貼付）'!A21:$A$50,0),MATCH('[1]公式予選（TT）-結果表（印刷）'!B$11,'[1]予選ヒート-レース結果表（貼付）'!$1:$1,0)),"")</f>
        <v/>
      </c>
      <c r="C32" s="29" t="str">
        <f>IF(IFERROR(INDEX('[1]予選ヒート-レース結果表（貼付）'!$A:$Z,MATCH($B32,'[1]予選ヒート-レース結果表（貼付）'!$B:$B,0),MATCH(C$11,'[1]予選ヒート-レース結果表（貼付）'!$1:$1,0)),"")=0,"",IFERROR(INDEX('[1]予選ヒート-レース結果表（貼付）'!$A:$Z,MATCH($B32,'[1]予選ヒート-レース結果表（貼付）'!$B:$B,0),MATCH(C$11,'[1]予選ヒート-レース結果表（貼付）'!$1:$1,0)),""))</f>
        <v/>
      </c>
      <c r="D32" s="30" t="str">
        <f>IF(C32="","",IF(A32="","",COUNTIF($C$13:C32,C32)))</f>
        <v/>
      </c>
      <c r="E32" s="31" t="str">
        <f>IFERROR(INDEX('[1]予選ヒート-レース結果表（貼付）'!$A:$Z,MATCH($B32,'[1]予選ヒート-レース結果表（貼付）'!$B:$B,0),MATCH('予選ヒート-レース結果表'!E$11,'[1]予選ヒート-レース結果表（貼付）'!$1:$1,0)),"")</f>
        <v/>
      </c>
      <c r="F32" s="32" t="str">
        <f>IFERROR(INDEX('[1]予選ヒート-レース結果表（貼付）'!$A:$Z,MATCH($B32,'[1]予選ヒート-レース結果表（貼付）'!$B:$B,0),MATCH('予選ヒート-レース結果表'!F$11,'[1]予選ヒート-レース結果表（貼付）'!$1:$1,0)),"")</f>
        <v/>
      </c>
      <c r="G32" s="33" t="str">
        <f>IFERROR(INDEX('[1]予選ヒート-レース結果表（貼付）'!$A:$Z,MATCH($B32,'[1]予選ヒート-レース結果表（貼付）'!$B:$B,0),MATCH('予選ヒート-レース結果表'!G$11,'[1]予選ヒート-レース結果表（貼付）'!$1:$1,0)),"")</f>
        <v/>
      </c>
      <c r="H32" s="34" t="str">
        <f>IFERROR(INDEX('[1]予選ヒート-レース結果表（貼付）'!$A:$Z,MATCH($B32,'[1]予選ヒート-レース結果表（貼付）'!$B:$B,0),MATCH('予選ヒート-レース結果表'!H$11,'[1]予選ヒート-レース結果表（貼付）'!$1:$1,0)),"")</f>
        <v/>
      </c>
      <c r="I32" s="35" t="str">
        <f>IFERROR(INDEX('[1]予選ヒート-レース結果表（貼付）'!$A:$Z,MATCH($B32,'[1]予選ヒート-レース結果表（貼付）'!$B:$B,0),MATCH('予選ヒート-レース結果表'!I$11,'[1]予選ヒート-レース結果表（貼付）'!$1:$1,0)),"")</f>
        <v/>
      </c>
      <c r="J32" s="36" t="str">
        <f>IFERROR(IF(A32="DNS","ｽﾀｰﾄ出来ず",IF(A32="DQ","失　格",INDEX('[1]予選ヒート-レース結果表（貼付）'!$A:$Z,MATCH($B32,'[1]予選ヒート-レース結果表（貼付）'!$B:$B,0),MATCH('予選ヒート-レース結果表'!J$11,'[1]予選ヒート-レース結果表（貼付）'!$1:$1,0)))),"")</f>
        <v/>
      </c>
      <c r="K32" s="37" t="str">
        <f>IFERROR(IF(A32="DNS","",IF(A32="DQ","",INDEX('[1]予選ヒート-レース結果表（貼付）'!$A:$Z,MATCH($B32,'[1]予選ヒート-レース結果表（貼付）'!$B:$B,0),MATCH('予選ヒート-レース結果表'!K$11,'[1]予選ヒート-レース結果表（貼付）'!$1:$1,0)))),"")</f>
        <v/>
      </c>
      <c r="L32" s="37" t="str">
        <f>IFERROR(IF(A32="DNS","",IF(A32="DQ","",INDEX('[1]予選ヒート-レース結果表（貼付）'!$A:$Z,MATCH($B32,'[1]予選ヒート-レース結果表（貼付）'!$B:$B,0),MATCH('予選ヒート-レース結果表'!L$11,'[1]予選ヒート-レース結果表（貼付）'!$1:$1,0)))),"")</f>
        <v/>
      </c>
      <c r="M32" s="38" t="str">
        <f>IFERROR(IF(A32="DNS","",IF(A32="DQ","",INDEX('[1]予選ヒート-レース結果表（貼付）'!$A:$Z,MATCH($B32,'[1]予選ヒート-レース結果表（貼付）'!$B:$B,0),MATCH('予選ヒート-レース結果表'!M$11,'[1]予選ヒート-レース結果表（貼付）'!$1:$1,0)))),"")</f>
        <v/>
      </c>
      <c r="N32" s="39" t="str">
        <f t="shared" si="0"/>
        <v/>
      </c>
      <c r="O32" s="40"/>
      <c r="P32" s="2"/>
      <c r="Q32" s="3" t="str">
        <f>IF(IFERROR(INDEX('[1]予選ヒート-レース結果表（貼付）'!$A:$Z,MATCH($B32,'[1]予選ヒート-レース結果表（貼付）'!$B:$B,0),MATCH(Q$11,'[1]予選ヒート-レース結果表（貼付）'!$1:$1,0)),"")=0,"",IFERROR(INDEX('[1]予選ヒート-レース結果表（貼付）'!$A:$Z,MATCH($B32,'[1]予選ヒート-レース結果表（貼付）'!$B:$B,0),MATCH(Q$11,'[1]予選ヒート-レース結果表（貼付）'!$1:$1,0)),""))</f>
        <v/>
      </c>
      <c r="R32" s="3" t="str">
        <f>IF(Q32="","",COUNTIF($Q$13:Q32,"&lt;&gt;"&amp;""))</f>
        <v/>
      </c>
      <c r="S32" s="3" t="str">
        <f t="shared" si="1"/>
        <v/>
      </c>
      <c r="T32" s="3" t="str">
        <f>IF(IFERROR(INDEX('[1]予選ヒート-レース結果表（貼付）'!$A:$Z,MATCH($A32,'[1]予選ヒート-レース結果表（貼付）'!$A:$A,0),MATCH(T$11,'[1]予選ヒート-レース結果表（貼付）'!$1:$1,0)),"")=0,"",IFERROR(INDEX('[1]予選ヒート-レース結果表（貼付）'!$A:$Z,MATCH($A32,'[1]予選ヒート-レース結果表（貼付）'!$A:$A,0),MATCH(T$11,'[1]予選ヒート-レース結果表（貼付）'!$1:$1,0)),""))</f>
        <v/>
      </c>
      <c r="U32" s="3" t="str">
        <f>IF(IFERROR(INDEX('[1]予選ヒート-レース結果表（貼付）'!$A:$Z,MATCH($B32,'[1]予選ヒート-レース結果表（貼付）'!$B:$B,0),MATCH(U$11,'[1]予選ヒート-レース結果表（貼付）'!$1:$1,0)),"")=0,"",IFERROR(INDEX('[1]予選ヒート-レース結果表（貼付）'!$A:$Z,MATCH($B32,'[1]予選ヒート-レース結果表（貼付）'!$B:$B,0),MATCH(U$11,'[1]予選ヒート-レース結果表（貼付）'!$1:$1,0)),""))</f>
        <v/>
      </c>
      <c r="V32" s="3"/>
    </row>
    <row r="33" spans="1:22" ht="12.75" customHeight="1" x14ac:dyDescent="0.2">
      <c r="A33" s="27" t="str">
        <f>IF(OR('[1]予選ヒート-レース結果表（貼付）'!A22="DNF",'[1]予選ヒート-レース結果表（貼付）'!A22="DNS",'[1]予選ヒート-レース結果表（貼付）'!A22="DQ"),'[1]予選ヒート-レース結果表（貼付）'!A22,IF(MAX('[1]予選ヒート-レース結果表（貼付）'!A:A)&gt;A32,A32+1,""))</f>
        <v/>
      </c>
      <c r="B33" s="28" t="str">
        <f>IFERROR(INDEX('[1]予選ヒート-レース結果表（貼付）'!A22:$Z$50,MATCH($A33,'[1]予選ヒート-レース結果表（貼付）'!A22:$A$50,0),MATCH('[1]公式予選（TT）-結果表（印刷）'!B$11,'[1]予選ヒート-レース結果表（貼付）'!$1:$1,0)),"")</f>
        <v/>
      </c>
      <c r="C33" s="29" t="str">
        <f>IF(IFERROR(INDEX('[1]予選ヒート-レース結果表（貼付）'!$A:$Z,MATCH($B33,'[1]予選ヒート-レース結果表（貼付）'!$B:$B,0),MATCH(C$11,'[1]予選ヒート-レース結果表（貼付）'!$1:$1,0)),"")=0,"",IFERROR(INDEX('[1]予選ヒート-レース結果表（貼付）'!$A:$Z,MATCH($B33,'[1]予選ヒート-レース結果表（貼付）'!$B:$B,0),MATCH(C$11,'[1]予選ヒート-レース結果表（貼付）'!$1:$1,0)),""))</f>
        <v/>
      </c>
      <c r="D33" s="30" t="str">
        <f>IF(C33="","",IF(A33="","",COUNTIF($C$13:C33,C33)))</f>
        <v/>
      </c>
      <c r="E33" s="31" t="str">
        <f>IFERROR(INDEX('[1]予選ヒート-レース結果表（貼付）'!$A:$Z,MATCH($B33,'[1]予選ヒート-レース結果表（貼付）'!$B:$B,0),MATCH('予選ヒート-レース結果表'!E$11,'[1]予選ヒート-レース結果表（貼付）'!$1:$1,0)),"")</f>
        <v/>
      </c>
      <c r="F33" s="32" t="str">
        <f>IFERROR(INDEX('[1]予選ヒート-レース結果表（貼付）'!$A:$Z,MATCH($B33,'[1]予選ヒート-レース結果表（貼付）'!$B:$B,0),MATCH('予選ヒート-レース結果表'!F$11,'[1]予選ヒート-レース結果表（貼付）'!$1:$1,0)),"")</f>
        <v/>
      </c>
      <c r="G33" s="33" t="str">
        <f>IFERROR(INDEX('[1]予選ヒート-レース結果表（貼付）'!$A:$Z,MATCH($B33,'[1]予選ヒート-レース結果表（貼付）'!$B:$B,0),MATCH('予選ヒート-レース結果表'!G$11,'[1]予選ヒート-レース結果表（貼付）'!$1:$1,0)),"")</f>
        <v/>
      </c>
      <c r="H33" s="34" t="str">
        <f>IFERROR(INDEX('[1]予選ヒート-レース結果表（貼付）'!$A:$Z,MATCH($B33,'[1]予選ヒート-レース結果表（貼付）'!$B:$B,0),MATCH('予選ヒート-レース結果表'!H$11,'[1]予選ヒート-レース結果表（貼付）'!$1:$1,0)),"")</f>
        <v/>
      </c>
      <c r="I33" s="35" t="str">
        <f>IFERROR(INDEX('[1]予選ヒート-レース結果表（貼付）'!$A:$Z,MATCH($B33,'[1]予選ヒート-レース結果表（貼付）'!$B:$B,0),MATCH('予選ヒート-レース結果表'!I$11,'[1]予選ヒート-レース結果表（貼付）'!$1:$1,0)),"")</f>
        <v/>
      </c>
      <c r="J33" s="36" t="str">
        <f>IFERROR(IF(A33="DNS","ｽﾀｰﾄ出来ず",IF(A33="DQ","失　格",INDEX('[1]予選ヒート-レース結果表（貼付）'!$A:$Z,MATCH($B33,'[1]予選ヒート-レース結果表（貼付）'!$B:$B,0),MATCH('予選ヒート-レース結果表'!J$11,'[1]予選ヒート-レース結果表（貼付）'!$1:$1,0)))),"")</f>
        <v/>
      </c>
      <c r="K33" s="37" t="str">
        <f>IFERROR(IF(A33="DNS","",IF(A33="DQ","",INDEX('[1]予選ヒート-レース結果表（貼付）'!$A:$Z,MATCH($B33,'[1]予選ヒート-レース結果表（貼付）'!$B:$B,0),MATCH('予選ヒート-レース結果表'!K$11,'[1]予選ヒート-レース結果表（貼付）'!$1:$1,0)))),"")</f>
        <v/>
      </c>
      <c r="L33" s="37" t="str">
        <f>IFERROR(IF(A33="DNS","",IF(A33="DQ","",INDEX('[1]予選ヒート-レース結果表（貼付）'!$A:$Z,MATCH($B33,'[1]予選ヒート-レース結果表（貼付）'!$B:$B,0),MATCH('予選ヒート-レース結果表'!L$11,'[1]予選ヒート-レース結果表（貼付）'!$1:$1,0)))),"")</f>
        <v/>
      </c>
      <c r="M33" s="38" t="str">
        <f>IFERROR(IF(A33="DNS","",IF(A33="DQ","",INDEX('[1]予選ヒート-レース結果表（貼付）'!$A:$Z,MATCH($B33,'[1]予選ヒート-レース結果表（貼付）'!$B:$B,0),MATCH('予選ヒート-レース結果表'!M$11,'[1]予選ヒート-レース結果表（貼付）'!$1:$1,0)))),"")</f>
        <v/>
      </c>
      <c r="N33" s="39" t="str">
        <f t="shared" si="0"/>
        <v/>
      </c>
      <c r="O33" s="40"/>
      <c r="P33" s="2"/>
      <c r="Q33" s="3" t="str">
        <f>IF(IFERROR(INDEX('[1]予選ヒート-レース結果表（貼付）'!$A:$Z,MATCH($B33,'[1]予選ヒート-レース結果表（貼付）'!$B:$B,0),MATCH(Q$11,'[1]予選ヒート-レース結果表（貼付）'!$1:$1,0)),"")=0,"",IFERROR(INDEX('[1]予選ヒート-レース結果表（貼付）'!$A:$Z,MATCH($B33,'[1]予選ヒート-レース結果表（貼付）'!$B:$B,0),MATCH(Q$11,'[1]予選ヒート-レース結果表（貼付）'!$1:$1,0)),""))</f>
        <v/>
      </c>
      <c r="R33" s="3" t="str">
        <f>IF(Q33="","",COUNTIF($Q$13:Q33,"&lt;&gt;"&amp;""))</f>
        <v/>
      </c>
      <c r="S33" s="3" t="str">
        <f t="shared" si="1"/>
        <v/>
      </c>
      <c r="T33" s="3" t="str">
        <f>IF(IFERROR(INDEX('[1]予選ヒート-レース結果表（貼付）'!$A:$Z,MATCH($A33,'[1]予選ヒート-レース結果表（貼付）'!$A:$A,0),MATCH(T$11,'[1]予選ヒート-レース結果表（貼付）'!$1:$1,0)),"")=0,"",IFERROR(INDEX('[1]予選ヒート-レース結果表（貼付）'!$A:$Z,MATCH($A33,'[1]予選ヒート-レース結果表（貼付）'!$A:$A,0),MATCH(T$11,'[1]予選ヒート-レース結果表（貼付）'!$1:$1,0)),""))</f>
        <v/>
      </c>
      <c r="U33" s="3" t="str">
        <f>IF(IFERROR(INDEX('[1]予選ヒート-レース結果表（貼付）'!$A:$Z,MATCH($B33,'[1]予選ヒート-レース結果表（貼付）'!$B:$B,0),MATCH(U$11,'[1]予選ヒート-レース結果表（貼付）'!$1:$1,0)),"")=0,"",IFERROR(INDEX('[1]予選ヒート-レース結果表（貼付）'!$A:$Z,MATCH($B33,'[1]予選ヒート-レース結果表（貼付）'!$B:$B,0),MATCH(U$11,'[1]予選ヒート-レース結果表（貼付）'!$1:$1,0)),""))</f>
        <v/>
      </c>
      <c r="V33" s="3"/>
    </row>
    <row r="34" spans="1:22" ht="12.75" customHeight="1" x14ac:dyDescent="0.2">
      <c r="A34" s="27" t="str">
        <f>IF(OR('[1]予選ヒート-レース結果表（貼付）'!A23="DNF",'[1]予選ヒート-レース結果表（貼付）'!A23="DNS",'[1]予選ヒート-レース結果表（貼付）'!A23="DQ"),'[1]予選ヒート-レース結果表（貼付）'!A23,IF(MAX('[1]予選ヒート-レース結果表（貼付）'!A:A)&gt;A33,A33+1,""))</f>
        <v/>
      </c>
      <c r="B34" s="28" t="str">
        <f>IFERROR(INDEX('[1]予選ヒート-レース結果表（貼付）'!A23:$Z$50,MATCH($A34,'[1]予選ヒート-レース結果表（貼付）'!A23:$A$50,0),MATCH('[1]公式予選（TT）-結果表（印刷）'!B$11,'[1]予選ヒート-レース結果表（貼付）'!$1:$1,0)),"")</f>
        <v/>
      </c>
      <c r="C34" s="29" t="str">
        <f>IF(IFERROR(INDEX('[1]予選ヒート-レース結果表（貼付）'!$A:$Z,MATCH($B34,'[1]予選ヒート-レース結果表（貼付）'!$B:$B,0),MATCH(C$11,'[1]予選ヒート-レース結果表（貼付）'!$1:$1,0)),"")=0,"",IFERROR(INDEX('[1]予選ヒート-レース結果表（貼付）'!$A:$Z,MATCH($B34,'[1]予選ヒート-レース結果表（貼付）'!$B:$B,0),MATCH(C$11,'[1]予選ヒート-レース結果表（貼付）'!$1:$1,0)),""))</f>
        <v/>
      </c>
      <c r="D34" s="30" t="str">
        <f>IF(C34="","",IF(A34="","",COUNTIF($C$13:C34,C34)))</f>
        <v/>
      </c>
      <c r="E34" s="31" t="str">
        <f>IFERROR(INDEX('[1]予選ヒート-レース結果表（貼付）'!$A:$Z,MATCH($B34,'[1]予選ヒート-レース結果表（貼付）'!$B:$B,0),MATCH('予選ヒート-レース結果表'!E$11,'[1]予選ヒート-レース結果表（貼付）'!$1:$1,0)),"")</f>
        <v/>
      </c>
      <c r="F34" s="32" t="str">
        <f>IFERROR(INDEX('[1]予選ヒート-レース結果表（貼付）'!$A:$Z,MATCH($B34,'[1]予選ヒート-レース結果表（貼付）'!$B:$B,0),MATCH('予選ヒート-レース結果表'!F$11,'[1]予選ヒート-レース結果表（貼付）'!$1:$1,0)),"")</f>
        <v/>
      </c>
      <c r="G34" s="33" t="str">
        <f>IFERROR(INDEX('[1]予選ヒート-レース結果表（貼付）'!$A:$Z,MATCH($B34,'[1]予選ヒート-レース結果表（貼付）'!$B:$B,0),MATCH('予選ヒート-レース結果表'!G$11,'[1]予選ヒート-レース結果表（貼付）'!$1:$1,0)),"")</f>
        <v/>
      </c>
      <c r="H34" s="34" t="str">
        <f>IFERROR(INDEX('[1]予選ヒート-レース結果表（貼付）'!$A:$Z,MATCH($B34,'[1]予選ヒート-レース結果表（貼付）'!$B:$B,0),MATCH('予選ヒート-レース結果表'!H$11,'[1]予選ヒート-レース結果表（貼付）'!$1:$1,0)),"")</f>
        <v/>
      </c>
      <c r="I34" s="35" t="str">
        <f>IFERROR(INDEX('[1]予選ヒート-レース結果表（貼付）'!$A:$Z,MATCH($B34,'[1]予選ヒート-レース結果表（貼付）'!$B:$B,0),MATCH('予選ヒート-レース結果表'!I$11,'[1]予選ヒート-レース結果表（貼付）'!$1:$1,0)),"")</f>
        <v/>
      </c>
      <c r="J34" s="36" t="str">
        <f>IFERROR(IF(A34="DNS","ｽﾀｰﾄ出来ず",IF(A34="DQ","失　格",INDEX('[1]予選ヒート-レース結果表（貼付）'!$A:$Z,MATCH($B34,'[1]予選ヒート-レース結果表（貼付）'!$B:$B,0),MATCH('予選ヒート-レース結果表'!J$11,'[1]予選ヒート-レース結果表（貼付）'!$1:$1,0)))),"")</f>
        <v/>
      </c>
      <c r="K34" s="37" t="str">
        <f>IFERROR(IF(A34="DNS","",IF(A34="DQ","",INDEX('[1]予選ヒート-レース結果表（貼付）'!$A:$Z,MATCH($B34,'[1]予選ヒート-レース結果表（貼付）'!$B:$B,0),MATCH('予選ヒート-レース結果表'!K$11,'[1]予選ヒート-レース結果表（貼付）'!$1:$1,0)))),"")</f>
        <v/>
      </c>
      <c r="L34" s="37" t="str">
        <f>IFERROR(IF(A34="DNS","",IF(A34="DQ","",INDEX('[1]予選ヒート-レース結果表（貼付）'!$A:$Z,MATCH($B34,'[1]予選ヒート-レース結果表（貼付）'!$B:$B,0),MATCH('予選ヒート-レース結果表'!L$11,'[1]予選ヒート-レース結果表（貼付）'!$1:$1,0)))),"")</f>
        <v/>
      </c>
      <c r="M34" s="38" t="str">
        <f>IFERROR(IF(A34="DNS","",IF(A34="DQ","",INDEX('[1]予選ヒート-レース結果表（貼付）'!$A:$Z,MATCH($B34,'[1]予選ヒート-レース結果表（貼付）'!$B:$B,0),MATCH('予選ヒート-レース結果表'!M$11,'[1]予選ヒート-レース結果表（貼付）'!$1:$1,0)))),"")</f>
        <v/>
      </c>
      <c r="N34" s="39" t="str">
        <f t="shared" si="0"/>
        <v/>
      </c>
      <c r="O34" s="5"/>
      <c r="P34" s="2"/>
      <c r="Q34" s="3" t="str">
        <f>IF(IFERROR(INDEX('[1]予選ヒート-レース結果表（貼付）'!$A:$Z,MATCH($B34,'[1]予選ヒート-レース結果表（貼付）'!$B:$B,0),MATCH(Q$11,'[1]予選ヒート-レース結果表（貼付）'!$1:$1,0)),"")=0,"",IFERROR(INDEX('[1]予選ヒート-レース結果表（貼付）'!$A:$Z,MATCH($B34,'[1]予選ヒート-レース結果表（貼付）'!$B:$B,0),MATCH(Q$11,'[1]予選ヒート-レース結果表（貼付）'!$1:$1,0)),""))</f>
        <v/>
      </c>
      <c r="R34" s="3" t="str">
        <f>IF(Q34="","",COUNTIF($Q$13:Q34,"&lt;&gt;"&amp;""))</f>
        <v/>
      </c>
      <c r="S34" s="3" t="str">
        <f t="shared" si="1"/>
        <v/>
      </c>
      <c r="T34" s="3" t="str">
        <f>IF(IFERROR(INDEX('[1]予選ヒート-レース結果表（貼付）'!$A:$Z,MATCH($A34,'[1]予選ヒート-レース結果表（貼付）'!$A:$A,0),MATCH(T$11,'[1]予選ヒート-レース結果表（貼付）'!$1:$1,0)),"")=0,"",IFERROR(INDEX('[1]予選ヒート-レース結果表（貼付）'!$A:$Z,MATCH($A34,'[1]予選ヒート-レース結果表（貼付）'!$A:$A,0),MATCH(T$11,'[1]予選ヒート-レース結果表（貼付）'!$1:$1,0)),""))</f>
        <v/>
      </c>
      <c r="U34" s="3" t="str">
        <f>IF(IFERROR(INDEX('[1]予選ヒート-レース結果表（貼付）'!$A:$Z,MATCH($B34,'[1]予選ヒート-レース結果表（貼付）'!$B:$B,0),MATCH(U$11,'[1]予選ヒート-レース結果表（貼付）'!$1:$1,0)),"")=0,"",IFERROR(INDEX('[1]予選ヒート-レース結果表（貼付）'!$A:$Z,MATCH($B34,'[1]予選ヒート-レース結果表（貼付）'!$B:$B,0),MATCH(U$11,'[1]予選ヒート-レース結果表（貼付）'!$1:$1,0)),""))</f>
        <v/>
      </c>
      <c r="V34" s="3"/>
    </row>
    <row r="35" spans="1:22" ht="12.75" customHeight="1" x14ac:dyDescent="0.2">
      <c r="A35" s="27" t="str">
        <f>IF(OR('[1]予選ヒート-レース結果表（貼付）'!A24="DNF",'[1]予選ヒート-レース結果表（貼付）'!A24="DNS",'[1]予選ヒート-レース結果表（貼付）'!A24="DQ"),'[1]予選ヒート-レース結果表（貼付）'!A24,IF(MAX('[1]予選ヒート-レース結果表（貼付）'!A:A)&gt;A34,A34+1,""))</f>
        <v/>
      </c>
      <c r="B35" s="28" t="str">
        <f>IFERROR(INDEX('[1]予選ヒート-レース結果表（貼付）'!A24:$Z$50,MATCH($A35,'[1]予選ヒート-レース結果表（貼付）'!A24:$A$50,0),MATCH('[1]公式予選（TT）-結果表（印刷）'!B$11,'[1]予選ヒート-レース結果表（貼付）'!$1:$1,0)),"")</f>
        <v/>
      </c>
      <c r="C35" s="29" t="str">
        <f>IF(IFERROR(INDEX('[1]予選ヒート-レース結果表（貼付）'!$A:$Z,MATCH($B35,'[1]予選ヒート-レース結果表（貼付）'!$B:$B,0),MATCH(C$11,'[1]予選ヒート-レース結果表（貼付）'!$1:$1,0)),"")=0,"",IFERROR(INDEX('[1]予選ヒート-レース結果表（貼付）'!$A:$Z,MATCH($B35,'[1]予選ヒート-レース結果表（貼付）'!$B:$B,0),MATCH(C$11,'[1]予選ヒート-レース結果表（貼付）'!$1:$1,0)),""))</f>
        <v/>
      </c>
      <c r="D35" s="30" t="str">
        <f>IF(C35="","",IF(A35="","",COUNTIF($C$13:C35,C35)))</f>
        <v/>
      </c>
      <c r="E35" s="31" t="str">
        <f>IFERROR(INDEX('[1]予選ヒート-レース結果表（貼付）'!$A:$Z,MATCH($B35,'[1]予選ヒート-レース結果表（貼付）'!$B:$B,0),MATCH('予選ヒート-レース結果表'!E$11,'[1]予選ヒート-レース結果表（貼付）'!$1:$1,0)),"")</f>
        <v/>
      </c>
      <c r="F35" s="32" t="str">
        <f>IFERROR(INDEX('[1]予選ヒート-レース結果表（貼付）'!$A:$Z,MATCH($B35,'[1]予選ヒート-レース結果表（貼付）'!$B:$B,0),MATCH('予選ヒート-レース結果表'!F$11,'[1]予選ヒート-レース結果表（貼付）'!$1:$1,0)),"")</f>
        <v/>
      </c>
      <c r="G35" s="33" t="str">
        <f>IFERROR(INDEX('[1]予選ヒート-レース結果表（貼付）'!$A:$Z,MATCH($B35,'[1]予選ヒート-レース結果表（貼付）'!$B:$B,0),MATCH('予選ヒート-レース結果表'!G$11,'[1]予選ヒート-レース結果表（貼付）'!$1:$1,0)),"")</f>
        <v/>
      </c>
      <c r="H35" s="34" t="str">
        <f>IFERROR(INDEX('[1]予選ヒート-レース結果表（貼付）'!$A:$Z,MATCH($B35,'[1]予選ヒート-レース結果表（貼付）'!$B:$B,0),MATCH('予選ヒート-レース結果表'!H$11,'[1]予選ヒート-レース結果表（貼付）'!$1:$1,0)),"")</f>
        <v/>
      </c>
      <c r="I35" s="35" t="str">
        <f>IFERROR(INDEX('[1]予選ヒート-レース結果表（貼付）'!$A:$Z,MATCH($B35,'[1]予選ヒート-レース結果表（貼付）'!$B:$B,0),MATCH('予選ヒート-レース結果表'!I$11,'[1]予選ヒート-レース結果表（貼付）'!$1:$1,0)),"")</f>
        <v/>
      </c>
      <c r="J35" s="36" t="str">
        <f>IFERROR(IF(A35="DNS","ｽﾀｰﾄ出来ず",IF(A35="DQ","失　格",INDEX('[1]予選ヒート-レース結果表（貼付）'!$A:$Z,MATCH($B35,'[1]予選ヒート-レース結果表（貼付）'!$B:$B,0),MATCH('予選ヒート-レース結果表'!J$11,'[1]予選ヒート-レース結果表（貼付）'!$1:$1,0)))),"")</f>
        <v/>
      </c>
      <c r="K35" s="37" t="str">
        <f>IFERROR(IF(A35="DNS","",IF(A35="DQ","",INDEX('[1]予選ヒート-レース結果表（貼付）'!$A:$Z,MATCH($B35,'[1]予選ヒート-レース結果表（貼付）'!$B:$B,0),MATCH('予選ヒート-レース結果表'!K$11,'[1]予選ヒート-レース結果表（貼付）'!$1:$1,0)))),"")</f>
        <v/>
      </c>
      <c r="L35" s="37" t="str">
        <f>IFERROR(IF(A35="DNS","",IF(A35="DQ","",INDEX('[1]予選ヒート-レース結果表（貼付）'!$A:$Z,MATCH($B35,'[1]予選ヒート-レース結果表（貼付）'!$B:$B,0),MATCH('予選ヒート-レース結果表'!L$11,'[1]予選ヒート-レース結果表（貼付）'!$1:$1,0)))),"")</f>
        <v/>
      </c>
      <c r="M35" s="38" t="str">
        <f>IFERROR(IF(A35="DNS","",IF(A35="DQ","",INDEX('[1]予選ヒート-レース結果表（貼付）'!$A:$Z,MATCH($B35,'[1]予選ヒート-レース結果表（貼付）'!$B:$B,0),MATCH('予選ヒート-レース結果表'!M$11,'[1]予選ヒート-レース結果表（貼付）'!$1:$1,0)))),"")</f>
        <v/>
      </c>
      <c r="N35" s="39" t="str">
        <f t="shared" si="0"/>
        <v/>
      </c>
      <c r="O35" s="5"/>
      <c r="P35" s="2"/>
      <c r="Q35" s="3" t="str">
        <f>IF(IFERROR(INDEX('[1]予選ヒート-レース結果表（貼付）'!$A:$Z,MATCH($B35,'[1]予選ヒート-レース結果表（貼付）'!$B:$B,0),MATCH(Q$11,'[1]予選ヒート-レース結果表（貼付）'!$1:$1,0)),"")=0,"",IFERROR(INDEX('[1]予選ヒート-レース結果表（貼付）'!$A:$Z,MATCH($B35,'[1]予選ヒート-レース結果表（貼付）'!$B:$B,0),MATCH(Q$11,'[1]予選ヒート-レース結果表（貼付）'!$1:$1,0)),""))</f>
        <v/>
      </c>
      <c r="R35" s="3" t="str">
        <f>IF(Q35="","",COUNTIF($Q$13:Q35,"&lt;&gt;"&amp;""))</f>
        <v/>
      </c>
      <c r="S35" s="3" t="str">
        <f t="shared" si="1"/>
        <v/>
      </c>
      <c r="T35" s="3" t="str">
        <f>IF(IFERROR(INDEX('[1]予選ヒート-レース結果表（貼付）'!$A:$Z,MATCH($A35,'[1]予選ヒート-レース結果表（貼付）'!$A:$A,0),MATCH(T$11,'[1]予選ヒート-レース結果表（貼付）'!$1:$1,0)),"")=0,"",IFERROR(INDEX('[1]予選ヒート-レース結果表（貼付）'!$A:$Z,MATCH($A35,'[1]予選ヒート-レース結果表（貼付）'!$A:$A,0),MATCH(T$11,'[1]予選ヒート-レース結果表（貼付）'!$1:$1,0)),""))</f>
        <v/>
      </c>
      <c r="U35" s="3" t="str">
        <f>IF(IFERROR(INDEX('[1]予選ヒート-レース結果表（貼付）'!$A:$Z,MATCH($B35,'[1]予選ヒート-レース結果表（貼付）'!$B:$B,0),MATCH(U$11,'[1]予選ヒート-レース結果表（貼付）'!$1:$1,0)),"")=0,"",IFERROR(INDEX('[1]予選ヒート-レース結果表（貼付）'!$A:$Z,MATCH($B35,'[1]予選ヒート-レース結果表（貼付）'!$B:$B,0),MATCH(U$11,'[1]予選ヒート-レース結果表（貼付）'!$1:$1,0)),""))</f>
        <v/>
      </c>
      <c r="V35" s="3"/>
    </row>
    <row r="36" spans="1:22" ht="12.75" customHeight="1" x14ac:dyDescent="0.2">
      <c r="A36" s="27" t="str">
        <f>IF(OR('[1]予選ヒート-レース結果表（貼付）'!A25="DNF",'[1]予選ヒート-レース結果表（貼付）'!A25="DNS",'[1]予選ヒート-レース結果表（貼付）'!A25="DQ"),'[1]予選ヒート-レース結果表（貼付）'!A25,IF(MAX('[1]予選ヒート-レース結果表（貼付）'!A:A)&gt;A35,A35+1,""))</f>
        <v/>
      </c>
      <c r="B36" s="28" t="str">
        <f>IFERROR(INDEX('[1]予選ヒート-レース結果表（貼付）'!A25:$Z$50,MATCH($A36,'[1]予選ヒート-レース結果表（貼付）'!A25:$A$50,0),MATCH('[1]公式予選（TT）-結果表（印刷）'!B$11,'[1]予選ヒート-レース結果表（貼付）'!$1:$1,0)),"")</f>
        <v/>
      </c>
      <c r="C36" s="29" t="str">
        <f>IF(IFERROR(INDEX('[1]予選ヒート-レース結果表（貼付）'!$A:$Z,MATCH($B36,'[1]予選ヒート-レース結果表（貼付）'!$B:$B,0),MATCH(C$11,'[1]予選ヒート-レース結果表（貼付）'!$1:$1,0)),"")=0,"",IFERROR(INDEX('[1]予選ヒート-レース結果表（貼付）'!$A:$Z,MATCH($B36,'[1]予選ヒート-レース結果表（貼付）'!$B:$B,0),MATCH(C$11,'[1]予選ヒート-レース結果表（貼付）'!$1:$1,0)),""))</f>
        <v/>
      </c>
      <c r="D36" s="30" t="str">
        <f>IF(C36="","",IF(A36="","",COUNTIF($C$13:C36,C36)))</f>
        <v/>
      </c>
      <c r="E36" s="31" t="str">
        <f>IFERROR(INDEX('[1]予選ヒート-レース結果表（貼付）'!$A:$Z,MATCH($B36,'[1]予選ヒート-レース結果表（貼付）'!$B:$B,0),MATCH('予選ヒート-レース結果表'!E$11,'[1]予選ヒート-レース結果表（貼付）'!$1:$1,0)),"")</f>
        <v/>
      </c>
      <c r="F36" s="32" t="str">
        <f>IFERROR(INDEX('[1]予選ヒート-レース結果表（貼付）'!$A:$Z,MATCH($B36,'[1]予選ヒート-レース結果表（貼付）'!$B:$B,0),MATCH('予選ヒート-レース結果表'!F$11,'[1]予選ヒート-レース結果表（貼付）'!$1:$1,0)),"")</f>
        <v/>
      </c>
      <c r="G36" s="33" t="str">
        <f>IFERROR(INDEX('[1]予選ヒート-レース結果表（貼付）'!$A:$Z,MATCH($B36,'[1]予選ヒート-レース結果表（貼付）'!$B:$B,0),MATCH('予選ヒート-レース結果表'!G$11,'[1]予選ヒート-レース結果表（貼付）'!$1:$1,0)),"")</f>
        <v/>
      </c>
      <c r="H36" s="34" t="str">
        <f>IFERROR(INDEX('[1]予選ヒート-レース結果表（貼付）'!$A:$Z,MATCH($B36,'[1]予選ヒート-レース結果表（貼付）'!$B:$B,0),MATCH('予選ヒート-レース結果表'!H$11,'[1]予選ヒート-レース結果表（貼付）'!$1:$1,0)),"")</f>
        <v/>
      </c>
      <c r="I36" s="35" t="str">
        <f>IFERROR(INDEX('[1]予選ヒート-レース結果表（貼付）'!$A:$Z,MATCH($B36,'[1]予選ヒート-レース結果表（貼付）'!$B:$B,0),MATCH('予選ヒート-レース結果表'!I$11,'[1]予選ヒート-レース結果表（貼付）'!$1:$1,0)),"")</f>
        <v/>
      </c>
      <c r="J36" s="36" t="str">
        <f>IFERROR(IF(A36="DNS","ｽﾀｰﾄ出来ず",IF(A36="DQ","失　格",INDEX('[1]予選ヒート-レース結果表（貼付）'!$A:$Z,MATCH($B36,'[1]予選ヒート-レース結果表（貼付）'!$B:$B,0),MATCH('予選ヒート-レース結果表'!J$11,'[1]予選ヒート-レース結果表（貼付）'!$1:$1,0)))),"")</f>
        <v/>
      </c>
      <c r="K36" s="37" t="str">
        <f>IFERROR(IF(A36="DNS","",IF(A36="DQ","",INDEX('[1]予選ヒート-レース結果表（貼付）'!$A:$Z,MATCH($B36,'[1]予選ヒート-レース結果表（貼付）'!$B:$B,0),MATCH('予選ヒート-レース結果表'!K$11,'[1]予選ヒート-レース結果表（貼付）'!$1:$1,0)))),"")</f>
        <v/>
      </c>
      <c r="L36" s="37" t="str">
        <f>IFERROR(IF(A36="DNS","",IF(A36="DQ","",INDEX('[1]予選ヒート-レース結果表（貼付）'!$A:$Z,MATCH($B36,'[1]予選ヒート-レース結果表（貼付）'!$B:$B,0),MATCH('予選ヒート-レース結果表'!L$11,'[1]予選ヒート-レース結果表（貼付）'!$1:$1,0)))),"")</f>
        <v/>
      </c>
      <c r="M36" s="38" t="str">
        <f>IFERROR(IF(A36="DNS","",IF(A36="DQ","",INDEX('[1]予選ヒート-レース結果表（貼付）'!$A:$Z,MATCH($B36,'[1]予選ヒート-レース結果表（貼付）'!$B:$B,0),MATCH('予選ヒート-レース結果表'!M$11,'[1]予選ヒート-レース結果表（貼付）'!$1:$1,0)))),"")</f>
        <v/>
      </c>
      <c r="N36" s="39" t="str">
        <f t="shared" si="0"/>
        <v/>
      </c>
      <c r="O36" s="5"/>
      <c r="P36" s="2"/>
      <c r="Q36" s="3" t="str">
        <f>IF(IFERROR(INDEX('[1]予選ヒート-レース結果表（貼付）'!$A:$Z,MATCH($B36,'[1]予選ヒート-レース結果表（貼付）'!$B:$B,0),MATCH(Q$11,'[1]予選ヒート-レース結果表（貼付）'!$1:$1,0)),"")=0,"",IFERROR(INDEX('[1]予選ヒート-レース結果表（貼付）'!$A:$Z,MATCH($B36,'[1]予選ヒート-レース結果表（貼付）'!$B:$B,0),MATCH(Q$11,'[1]予選ヒート-レース結果表（貼付）'!$1:$1,0)),""))</f>
        <v/>
      </c>
      <c r="R36" s="3" t="str">
        <f>IF(Q36="","",COUNTIF($Q$13:Q36,"&lt;&gt;"&amp;""))</f>
        <v/>
      </c>
      <c r="S36" s="3" t="str">
        <f t="shared" si="1"/>
        <v/>
      </c>
      <c r="T36" s="3" t="str">
        <f>IF(IFERROR(INDEX('[1]予選ヒート-レース結果表（貼付）'!$A:$Z,MATCH($A36,'[1]予選ヒート-レース結果表（貼付）'!$A:$A,0),MATCH(T$11,'[1]予選ヒート-レース結果表（貼付）'!$1:$1,0)),"")=0,"",IFERROR(INDEX('[1]予選ヒート-レース結果表（貼付）'!$A:$Z,MATCH($A36,'[1]予選ヒート-レース結果表（貼付）'!$A:$A,0),MATCH(T$11,'[1]予選ヒート-レース結果表（貼付）'!$1:$1,0)),""))</f>
        <v/>
      </c>
      <c r="U36" s="3" t="str">
        <f>IF(IFERROR(INDEX('[1]予選ヒート-レース結果表（貼付）'!$A:$Z,MATCH($B36,'[1]予選ヒート-レース結果表（貼付）'!$B:$B,0),MATCH(U$11,'[1]予選ヒート-レース結果表（貼付）'!$1:$1,0)),"")=0,"",IFERROR(INDEX('[1]予選ヒート-レース結果表（貼付）'!$A:$Z,MATCH($B36,'[1]予選ヒート-レース結果表（貼付）'!$B:$B,0),MATCH(U$11,'[1]予選ヒート-レース結果表（貼付）'!$1:$1,0)),""))</f>
        <v/>
      </c>
      <c r="V36" s="3"/>
    </row>
    <row r="37" spans="1:22" ht="12.75" customHeight="1" x14ac:dyDescent="0.2">
      <c r="A37" s="27" t="str">
        <f>IF(OR('[1]予選ヒート-レース結果表（貼付）'!A26="DNF",'[1]予選ヒート-レース結果表（貼付）'!A26="DNS",'[1]予選ヒート-レース結果表（貼付）'!A26="DQ"),'[1]予選ヒート-レース結果表（貼付）'!A26,IF(MAX('[1]予選ヒート-レース結果表（貼付）'!A:A)&gt;A36,A36+1,""))</f>
        <v/>
      </c>
      <c r="B37" s="28" t="str">
        <f>IFERROR(INDEX('[1]予選ヒート-レース結果表（貼付）'!A26:$Z$50,MATCH($A37,'[1]予選ヒート-レース結果表（貼付）'!A26:$A$50,0),MATCH('[1]公式予選（TT）-結果表（印刷）'!B$11,'[1]予選ヒート-レース結果表（貼付）'!$1:$1,0)),"")</f>
        <v/>
      </c>
      <c r="C37" s="29" t="str">
        <f>IF(IFERROR(INDEX('[1]予選ヒート-レース結果表（貼付）'!$A:$Z,MATCH($B37,'[1]予選ヒート-レース結果表（貼付）'!$B:$B,0),MATCH(C$11,'[1]予選ヒート-レース結果表（貼付）'!$1:$1,0)),"")=0,"",IFERROR(INDEX('[1]予選ヒート-レース結果表（貼付）'!$A:$Z,MATCH($B37,'[1]予選ヒート-レース結果表（貼付）'!$B:$B,0),MATCH(C$11,'[1]予選ヒート-レース結果表（貼付）'!$1:$1,0)),""))</f>
        <v/>
      </c>
      <c r="D37" s="30" t="str">
        <f>IF(C37="","",IF(A37="","",COUNTIF($C$13:C37,C37)))</f>
        <v/>
      </c>
      <c r="E37" s="31" t="str">
        <f>IFERROR(INDEX('[1]予選ヒート-レース結果表（貼付）'!$A:$Z,MATCH($B37,'[1]予選ヒート-レース結果表（貼付）'!$B:$B,0),MATCH('予選ヒート-レース結果表'!E$11,'[1]予選ヒート-レース結果表（貼付）'!$1:$1,0)),"")</f>
        <v/>
      </c>
      <c r="F37" s="32" t="str">
        <f>IFERROR(INDEX('[1]予選ヒート-レース結果表（貼付）'!$A:$Z,MATCH($B37,'[1]予選ヒート-レース結果表（貼付）'!$B:$B,0),MATCH('予選ヒート-レース結果表'!F$11,'[1]予選ヒート-レース結果表（貼付）'!$1:$1,0)),"")</f>
        <v/>
      </c>
      <c r="G37" s="33" t="str">
        <f>IFERROR(INDEX('[1]予選ヒート-レース結果表（貼付）'!$A:$Z,MATCH($B37,'[1]予選ヒート-レース結果表（貼付）'!$B:$B,0),MATCH('予選ヒート-レース結果表'!G$11,'[1]予選ヒート-レース結果表（貼付）'!$1:$1,0)),"")</f>
        <v/>
      </c>
      <c r="H37" s="34" t="str">
        <f>IFERROR(INDEX('[1]予選ヒート-レース結果表（貼付）'!$A:$Z,MATCH($B37,'[1]予選ヒート-レース結果表（貼付）'!$B:$B,0),MATCH('予選ヒート-レース結果表'!H$11,'[1]予選ヒート-レース結果表（貼付）'!$1:$1,0)),"")</f>
        <v/>
      </c>
      <c r="I37" s="35" t="str">
        <f>IFERROR(INDEX('[1]予選ヒート-レース結果表（貼付）'!$A:$Z,MATCH($B37,'[1]予選ヒート-レース結果表（貼付）'!$B:$B,0),MATCH('予選ヒート-レース結果表'!I$11,'[1]予選ヒート-レース結果表（貼付）'!$1:$1,0)),"")</f>
        <v/>
      </c>
      <c r="J37" s="36" t="str">
        <f>IFERROR(IF(A37="DNS","ｽﾀｰﾄ出来ず",IF(A37="DQ","失　格",INDEX('[1]予選ヒート-レース結果表（貼付）'!$A:$Z,MATCH($B37,'[1]予選ヒート-レース結果表（貼付）'!$B:$B,0),MATCH('予選ヒート-レース結果表'!J$11,'[1]予選ヒート-レース結果表（貼付）'!$1:$1,0)))),"")</f>
        <v/>
      </c>
      <c r="K37" s="37" t="str">
        <f>IFERROR(IF(A37="DNS","",IF(A37="DQ","",INDEX('[1]予選ヒート-レース結果表（貼付）'!$A:$Z,MATCH($B37,'[1]予選ヒート-レース結果表（貼付）'!$B:$B,0),MATCH('予選ヒート-レース結果表'!K$11,'[1]予選ヒート-レース結果表（貼付）'!$1:$1,0)))),"")</f>
        <v/>
      </c>
      <c r="L37" s="37" t="str">
        <f>IFERROR(IF(A37="DNS","",IF(A37="DQ","",INDEX('[1]予選ヒート-レース結果表（貼付）'!$A:$Z,MATCH($B37,'[1]予選ヒート-レース結果表（貼付）'!$B:$B,0),MATCH('予選ヒート-レース結果表'!L$11,'[1]予選ヒート-レース結果表（貼付）'!$1:$1,0)))),"")</f>
        <v/>
      </c>
      <c r="M37" s="38" t="str">
        <f>IFERROR(IF(A37="DNS","",IF(A37="DQ","",INDEX('[1]予選ヒート-レース結果表（貼付）'!$A:$Z,MATCH($B37,'[1]予選ヒート-レース結果表（貼付）'!$B:$B,0),MATCH('予選ヒート-レース結果表'!M$11,'[1]予選ヒート-レース結果表（貼付）'!$1:$1,0)))),"")</f>
        <v/>
      </c>
      <c r="N37" s="39" t="str">
        <f t="shared" si="0"/>
        <v/>
      </c>
      <c r="O37" s="5"/>
      <c r="P37" s="2"/>
      <c r="Q37" s="3" t="str">
        <f>IF(IFERROR(INDEX('[1]予選ヒート-レース結果表（貼付）'!$A:$Z,MATCH($B37,'[1]予選ヒート-レース結果表（貼付）'!$B:$B,0),MATCH(Q$11,'[1]予選ヒート-レース結果表（貼付）'!$1:$1,0)),"")=0,"",IFERROR(INDEX('[1]予選ヒート-レース結果表（貼付）'!$A:$Z,MATCH($B37,'[1]予選ヒート-レース結果表（貼付）'!$B:$B,0),MATCH(Q$11,'[1]予選ヒート-レース結果表（貼付）'!$1:$1,0)),""))</f>
        <v/>
      </c>
      <c r="R37" s="3" t="str">
        <f>IF(Q37="","",COUNTIF($Q$13:Q37,"&lt;&gt;"&amp;""))</f>
        <v/>
      </c>
      <c r="S37" s="3" t="str">
        <f t="shared" si="1"/>
        <v/>
      </c>
      <c r="T37" s="3" t="str">
        <f>IF(IFERROR(INDEX('[1]予選ヒート-レース結果表（貼付）'!$A:$Z,MATCH($A37,'[1]予選ヒート-レース結果表（貼付）'!$A:$A,0),MATCH(T$11,'[1]予選ヒート-レース結果表（貼付）'!$1:$1,0)),"")=0,"",IFERROR(INDEX('[1]予選ヒート-レース結果表（貼付）'!$A:$Z,MATCH($A37,'[1]予選ヒート-レース結果表（貼付）'!$A:$A,0),MATCH(T$11,'[1]予選ヒート-レース結果表（貼付）'!$1:$1,0)),""))</f>
        <v/>
      </c>
      <c r="U37" s="3" t="str">
        <f>IF(IFERROR(INDEX('[1]予選ヒート-レース結果表（貼付）'!$A:$Z,MATCH($B37,'[1]予選ヒート-レース結果表（貼付）'!$B:$B,0),MATCH(U$11,'[1]予選ヒート-レース結果表（貼付）'!$1:$1,0)),"")=0,"",IFERROR(INDEX('[1]予選ヒート-レース結果表（貼付）'!$A:$Z,MATCH($B37,'[1]予選ヒート-レース結果表（貼付）'!$B:$B,0),MATCH(U$11,'[1]予選ヒート-レース結果表（貼付）'!$1:$1,0)),""))</f>
        <v/>
      </c>
      <c r="V37" s="3"/>
    </row>
    <row r="38" spans="1:22" ht="12.75" customHeight="1" x14ac:dyDescent="0.2">
      <c r="A38" s="27" t="str">
        <f>IF(OR('[1]予選ヒート-レース結果表（貼付）'!A27="DNF",'[1]予選ヒート-レース結果表（貼付）'!A27="DNS",'[1]予選ヒート-レース結果表（貼付）'!A27="DQ"),'[1]予選ヒート-レース結果表（貼付）'!A27,IF(MAX('[1]予選ヒート-レース結果表（貼付）'!A:A)&gt;A37,A37+1,""))</f>
        <v/>
      </c>
      <c r="B38" s="28" t="str">
        <f>IFERROR(INDEX('[1]予選ヒート-レース結果表（貼付）'!A27:$Z$50,MATCH($A38,'[1]予選ヒート-レース結果表（貼付）'!A27:$A$50,0),MATCH('[1]公式予選（TT）-結果表（印刷）'!B$11,'[1]予選ヒート-レース結果表（貼付）'!$1:$1,0)),"")</f>
        <v/>
      </c>
      <c r="C38" s="29" t="str">
        <f>IF(IFERROR(INDEX('[1]予選ヒート-レース結果表（貼付）'!$A:$Z,MATCH($B38,'[1]予選ヒート-レース結果表（貼付）'!$B:$B,0),MATCH(C$11,'[1]予選ヒート-レース結果表（貼付）'!$1:$1,0)),"")=0,"",IFERROR(INDEX('[1]予選ヒート-レース結果表（貼付）'!$A:$Z,MATCH($B38,'[1]予選ヒート-レース結果表（貼付）'!$B:$B,0),MATCH(C$11,'[1]予選ヒート-レース結果表（貼付）'!$1:$1,0)),""))</f>
        <v/>
      </c>
      <c r="D38" s="30" t="str">
        <f>IF(C38="","",IF(A38="","",COUNTIF($C$13:C38,C38)))</f>
        <v/>
      </c>
      <c r="E38" s="31" t="str">
        <f>IFERROR(INDEX('[1]予選ヒート-レース結果表（貼付）'!$A:$Z,MATCH($B38,'[1]予選ヒート-レース結果表（貼付）'!$B:$B,0),MATCH('予選ヒート-レース結果表'!E$11,'[1]予選ヒート-レース結果表（貼付）'!$1:$1,0)),"")</f>
        <v/>
      </c>
      <c r="F38" s="32" t="str">
        <f>IFERROR(INDEX('[1]予選ヒート-レース結果表（貼付）'!$A:$Z,MATCH($B38,'[1]予選ヒート-レース結果表（貼付）'!$B:$B,0),MATCH('予選ヒート-レース結果表'!F$11,'[1]予選ヒート-レース結果表（貼付）'!$1:$1,0)),"")</f>
        <v/>
      </c>
      <c r="G38" s="33" t="str">
        <f>IFERROR(INDEX('[1]予選ヒート-レース結果表（貼付）'!$A:$Z,MATCH($B38,'[1]予選ヒート-レース結果表（貼付）'!$B:$B,0),MATCH('予選ヒート-レース結果表'!G$11,'[1]予選ヒート-レース結果表（貼付）'!$1:$1,0)),"")</f>
        <v/>
      </c>
      <c r="H38" s="34" t="str">
        <f>IFERROR(INDEX('[1]予選ヒート-レース結果表（貼付）'!$A:$Z,MATCH($B38,'[1]予選ヒート-レース結果表（貼付）'!$B:$B,0),MATCH('予選ヒート-レース結果表'!H$11,'[1]予選ヒート-レース結果表（貼付）'!$1:$1,0)),"")</f>
        <v/>
      </c>
      <c r="I38" s="35" t="str">
        <f>IFERROR(INDEX('[1]予選ヒート-レース結果表（貼付）'!$A:$Z,MATCH($B38,'[1]予選ヒート-レース結果表（貼付）'!$B:$B,0),MATCH('予選ヒート-レース結果表'!I$11,'[1]予選ヒート-レース結果表（貼付）'!$1:$1,0)),"")</f>
        <v/>
      </c>
      <c r="J38" s="36" t="str">
        <f>IFERROR(IF(A38="DNS","ｽﾀｰﾄ出来ず",IF(A38="DQ","失　格",INDEX('[1]予選ヒート-レース結果表（貼付）'!$A:$Z,MATCH($B38,'[1]予選ヒート-レース結果表（貼付）'!$B:$B,0),MATCH('予選ヒート-レース結果表'!J$11,'[1]予選ヒート-レース結果表（貼付）'!$1:$1,0)))),"")</f>
        <v/>
      </c>
      <c r="K38" s="37" t="str">
        <f>IFERROR(IF(A38="DNS","",IF(A38="DQ","",INDEX('[1]予選ヒート-レース結果表（貼付）'!$A:$Z,MATCH($B38,'[1]予選ヒート-レース結果表（貼付）'!$B:$B,0),MATCH('予選ヒート-レース結果表'!K$11,'[1]予選ヒート-レース結果表（貼付）'!$1:$1,0)))),"")</f>
        <v/>
      </c>
      <c r="L38" s="37" t="str">
        <f>IFERROR(IF(A38="DNS","",IF(A38="DQ","",INDEX('[1]予選ヒート-レース結果表（貼付）'!$A:$Z,MATCH($B38,'[1]予選ヒート-レース結果表（貼付）'!$B:$B,0),MATCH('予選ヒート-レース結果表'!L$11,'[1]予選ヒート-レース結果表（貼付）'!$1:$1,0)))),"")</f>
        <v/>
      </c>
      <c r="M38" s="38" t="str">
        <f>IFERROR(IF(A38="DNS","",IF(A38="DQ","",INDEX('[1]予選ヒート-レース結果表（貼付）'!$A:$Z,MATCH($B38,'[1]予選ヒート-レース結果表（貼付）'!$B:$B,0),MATCH('予選ヒート-レース結果表'!M$11,'[1]予選ヒート-レース結果表（貼付）'!$1:$1,0)))),"")</f>
        <v/>
      </c>
      <c r="N38" s="39" t="str">
        <f t="shared" si="0"/>
        <v/>
      </c>
      <c r="O38" s="5"/>
      <c r="P38" s="2"/>
      <c r="Q38" s="3" t="str">
        <f>IF(IFERROR(INDEX('[1]予選ヒート-レース結果表（貼付）'!$A:$Z,MATCH($B38,'[1]予選ヒート-レース結果表（貼付）'!$B:$B,0),MATCH(Q$11,'[1]予選ヒート-レース結果表（貼付）'!$1:$1,0)),"")=0,"",IFERROR(INDEX('[1]予選ヒート-レース結果表（貼付）'!$A:$Z,MATCH($B38,'[1]予選ヒート-レース結果表（貼付）'!$B:$B,0),MATCH(Q$11,'[1]予選ヒート-レース結果表（貼付）'!$1:$1,0)),""))</f>
        <v/>
      </c>
      <c r="R38" s="3" t="str">
        <f>IF(Q38="","",COUNTIF($Q$13:Q38,"&lt;&gt;"&amp;""))</f>
        <v/>
      </c>
      <c r="S38" s="3" t="str">
        <f t="shared" si="1"/>
        <v/>
      </c>
      <c r="T38" s="3" t="str">
        <f>IF(IFERROR(INDEX('[1]予選ヒート-レース結果表（貼付）'!$A:$Z,MATCH($A38,'[1]予選ヒート-レース結果表（貼付）'!$A:$A,0),MATCH(T$11,'[1]予選ヒート-レース結果表（貼付）'!$1:$1,0)),"")=0,"",IFERROR(INDEX('[1]予選ヒート-レース結果表（貼付）'!$A:$Z,MATCH($A38,'[1]予選ヒート-レース結果表（貼付）'!$A:$A,0),MATCH(T$11,'[1]予選ヒート-レース結果表（貼付）'!$1:$1,0)),""))</f>
        <v/>
      </c>
      <c r="U38" s="3" t="str">
        <f>IF(IFERROR(INDEX('[1]予選ヒート-レース結果表（貼付）'!$A:$Z,MATCH($B38,'[1]予選ヒート-レース結果表（貼付）'!$B:$B,0),MATCH(U$11,'[1]予選ヒート-レース結果表（貼付）'!$1:$1,0)),"")=0,"",IFERROR(INDEX('[1]予選ヒート-レース結果表（貼付）'!$A:$Z,MATCH($B38,'[1]予選ヒート-レース結果表（貼付）'!$B:$B,0),MATCH(U$11,'[1]予選ヒート-レース結果表（貼付）'!$1:$1,0)),""))</f>
        <v/>
      </c>
      <c r="V38" s="3"/>
    </row>
    <row r="39" spans="1:22" ht="12.75" customHeight="1" x14ac:dyDescent="0.2">
      <c r="A39" s="27" t="str">
        <f>IF(OR('[1]予選ヒート-レース結果表（貼付）'!A28="DNF",'[1]予選ヒート-レース結果表（貼付）'!A28="DNS",'[1]予選ヒート-レース結果表（貼付）'!A28="DQ"),'[1]予選ヒート-レース結果表（貼付）'!A28,IF(MAX('[1]予選ヒート-レース結果表（貼付）'!A:A)&gt;A38,A38+1,""))</f>
        <v/>
      </c>
      <c r="B39" s="28" t="str">
        <f>IFERROR(INDEX('[1]予選ヒート-レース結果表（貼付）'!A28:$Z$50,MATCH($A39,'[1]予選ヒート-レース結果表（貼付）'!A28:$A$50,0),MATCH('[1]公式予選（TT）-結果表（印刷）'!B$11,'[1]予選ヒート-レース結果表（貼付）'!$1:$1,0)),"")</f>
        <v/>
      </c>
      <c r="C39" s="29" t="str">
        <f>IF(IFERROR(INDEX('[1]予選ヒート-レース結果表（貼付）'!$A:$Z,MATCH($B39,'[1]予選ヒート-レース結果表（貼付）'!$B:$B,0),MATCH(C$11,'[1]予選ヒート-レース結果表（貼付）'!$1:$1,0)),"")=0,"",IFERROR(INDEX('[1]予選ヒート-レース結果表（貼付）'!$A:$Z,MATCH($B39,'[1]予選ヒート-レース結果表（貼付）'!$B:$B,0),MATCH(C$11,'[1]予選ヒート-レース結果表（貼付）'!$1:$1,0)),""))</f>
        <v/>
      </c>
      <c r="D39" s="30" t="str">
        <f>IF(C39="","",IF(A39="","",COUNTIF($C$13:C39,C39)))</f>
        <v/>
      </c>
      <c r="E39" s="31" t="str">
        <f>IFERROR(INDEX('[1]予選ヒート-レース結果表（貼付）'!$A:$Z,MATCH($B39,'[1]予選ヒート-レース結果表（貼付）'!$B:$B,0),MATCH('予選ヒート-レース結果表'!E$11,'[1]予選ヒート-レース結果表（貼付）'!$1:$1,0)),"")</f>
        <v/>
      </c>
      <c r="F39" s="32" t="str">
        <f>IFERROR(INDEX('[1]予選ヒート-レース結果表（貼付）'!$A:$Z,MATCH($B39,'[1]予選ヒート-レース結果表（貼付）'!$B:$B,0),MATCH('予選ヒート-レース結果表'!F$11,'[1]予選ヒート-レース結果表（貼付）'!$1:$1,0)),"")</f>
        <v/>
      </c>
      <c r="G39" s="33" t="str">
        <f>IFERROR(INDEX('[1]予選ヒート-レース結果表（貼付）'!$A:$Z,MATCH($B39,'[1]予選ヒート-レース結果表（貼付）'!$B:$B,0),MATCH('予選ヒート-レース結果表'!G$11,'[1]予選ヒート-レース結果表（貼付）'!$1:$1,0)),"")</f>
        <v/>
      </c>
      <c r="H39" s="34" t="str">
        <f>IFERROR(INDEX('[1]予選ヒート-レース結果表（貼付）'!$A:$Z,MATCH($B39,'[1]予選ヒート-レース結果表（貼付）'!$B:$B,0),MATCH('予選ヒート-レース結果表'!H$11,'[1]予選ヒート-レース結果表（貼付）'!$1:$1,0)),"")</f>
        <v/>
      </c>
      <c r="I39" s="35" t="str">
        <f>IFERROR(INDEX('[1]予選ヒート-レース結果表（貼付）'!$A:$Z,MATCH($B39,'[1]予選ヒート-レース結果表（貼付）'!$B:$B,0),MATCH('予選ヒート-レース結果表'!I$11,'[1]予選ヒート-レース結果表（貼付）'!$1:$1,0)),"")</f>
        <v/>
      </c>
      <c r="J39" s="36" t="str">
        <f>IFERROR(IF(A39="DNS","ｽﾀｰﾄ出来ず",IF(A39="DQ","失　格",INDEX('[1]予選ヒート-レース結果表（貼付）'!$A:$Z,MATCH($B39,'[1]予選ヒート-レース結果表（貼付）'!$B:$B,0),MATCH('予選ヒート-レース結果表'!J$11,'[1]予選ヒート-レース結果表（貼付）'!$1:$1,0)))),"")</f>
        <v/>
      </c>
      <c r="K39" s="37" t="str">
        <f>IFERROR(IF(A39="DNS","",IF(A39="DQ","",INDEX('[1]予選ヒート-レース結果表（貼付）'!$A:$Z,MATCH($B39,'[1]予選ヒート-レース結果表（貼付）'!$B:$B,0),MATCH('予選ヒート-レース結果表'!K$11,'[1]予選ヒート-レース結果表（貼付）'!$1:$1,0)))),"")</f>
        <v/>
      </c>
      <c r="L39" s="37" t="str">
        <f>IFERROR(IF(A39="DNS","",IF(A39="DQ","",INDEX('[1]予選ヒート-レース結果表（貼付）'!$A:$Z,MATCH($B39,'[1]予選ヒート-レース結果表（貼付）'!$B:$B,0),MATCH('予選ヒート-レース結果表'!L$11,'[1]予選ヒート-レース結果表（貼付）'!$1:$1,0)))),"")</f>
        <v/>
      </c>
      <c r="M39" s="38" t="str">
        <f>IFERROR(IF(A39="DNS","",IF(A39="DQ","",INDEX('[1]予選ヒート-レース結果表（貼付）'!$A:$Z,MATCH($B39,'[1]予選ヒート-レース結果表（貼付）'!$B:$B,0),MATCH('予選ヒート-レース結果表'!M$11,'[1]予選ヒート-レース結果表（貼付）'!$1:$1,0)))),"")</f>
        <v/>
      </c>
      <c r="N39" s="39" t="str">
        <f t="shared" si="0"/>
        <v/>
      </c>
      <c r="O39" s="5"/>
      <c r="P39" s="2"/>
      <c r="Q39" s="3" t="str">
        <f>IF(IFERROR(INDEX('[1]予選ヒート-レース結果表（貼付）'!$A:$Z,MATCH($B39,'[1]予選ヒート-レース結果表（貼付）'!$B:$B,0),MATCH(Q$11,'[1]予選ヒート-レース結果表（貼付）'!$1:$1,0)),"")=0,"",IFERROR(INDEX('[1]予選ヒート-レース結果表（貼付）'!$A:$Z,MATCH($B39,'[1]予選ヒート-レース結果表（貼付）'!$B:$B,0),MATCH(Q$11,'[1]予選ヒート-レース結果表（貼付）'!$1:$1,0)),""))</f>
        <v/>
      </c>
      <c r="R39" s="3" t="str">
        <f>IF(Q39="","",COUNTIF($Q$13:Q39,"&lt;&gt;"&amp;""))</f>
        <v/>
      </c>
      <c r="S39" s="3" t="str">
        <f t="shared" si="1"/>
        <v/>
      </c>
      <c r="T39" s="3" t="str">
        <f>IF(IFERROR(INDEX('[1]予選ヒート-レース結果表（貼付）'!$A:$Z,MATCH($A39,'[1]予選ヒート-レース結果表（貼付）'!$A:$A,0),MATCH(T$11,'[1]予選ヒート-レース結果表（貼付）'!$1:$1,0)),"")=0,"",IFERROR(INDEX('[1]予選ヒート-レース結果表（貼付）'!$A:$Z,MATCH($A39,'[1]予選ヒート-レース結果表（貼付）'!$A:$A,0),MATCH(T$11,'[1]予選ヒート-レース結果表（貼付）'!$1:$1,0)),""))</f>
        <v/>
      </c>
      <c r="U39" s="3" t="str">
        <f>IF(IFERROR(INDEX('[1]予選ヒート-レース結果表（貼付）'!$A:$Z,MATCH($B39,'[1]予選ヒート-レース結果表（貼付）'!$B:$B,0),MATCH(U$11,'[1]予選ヒート-レース結果表（貼付）'!$1:$1,0)),"")=0,"",IFERROR(INDEX('[1]予選ヒート-レース結果表（貼付）'!$A:$Z,MATCH($B39,'[1]予選ヒート-レース結果表（貼付）'!$B:$B,0),MATCH(U$11,'[1]予選ヒート-レース結果表（貼付）'!$1:$1,0)),""))</f>
        <v/>
      </c>
      <c r="V39" s="3"/>
    </row>
    <row r="40" spans="1:22" ht="12.75" customHeight="1" x14ac:dyDescent="0.2">
      <c r="A40" s="27" t="str">
        <f>IF(OR('[1]予選ヒート-レース結果表（貼付）'!A29="DNF",'[1]予選ヒート-レース結果表（貼付）'!A29="DNS",'[1]予選ヒート-レース結果表（貼付）'!A29="DQ"),'[1]予選ヒート-レース結果表（貼付）'!A29,IF(MAX('[1]予選ヒート-レース結果表（貼付）'!A:A)&gt;A39,A39+1,""))</f>
        <v/>
      </c>
      <c r="B40" s="28" t="str">
        <f>IFERROR(INDEX('[1]予選ヒート-レース結果表（貼付）'!A29:$Z$50,MATCH($A40,'[1]予選ヒート-レース結果表（貼付）'!A29:$A$50,0),MATCH('[1]公式予選（TT）-結果表（印刷）'!B$11,'[1]予選ヒート-レース結果表（貼付）'!$1:$1,0)),"")</f>
        <v/>
      </c>
      <c r="C40" s="29" t="str">
        <f>IF(IFERROR(INDEX('[1]予選ヒート-レース結果表（貼付）'!$A:$Z,MATCH($B40,'[1]予選ヒート-レース結果表（貼付）'!$B:$B,0),MATCH(C$11,'[1]予選ヒート-レース結果表（貼付）'!$1:$1,0)),"")=0,"",IFERROR(INDEX('[1]予選ヒート-レース結果表（貼付）'!$A:$Z,MATCH($B40,'[1]予選ヒート-レース結果表（貼付）'!$B:$B,0),MATCH(C$11,'[1]予選ヒート-レース結果表（貼付）'!$1:$1,0)),""))</f>
        <v/>
      </c>
      <c r="D40" s="30" t="str">
        <f>IF(C40="","",IF(A40="","",COUNTIF($C$13:C40,C40)))</f>
        <v/>
      </c>
      <c r="E40" s="31" t="str">
        <f>IFERROR(INDEX('[1]予選ヒート-レース結果表（貼付）'!$A:$Z,MATCH($B40,'[1]予選ヒート-レース結果表（貼付）'!$B:$B,0),MATCH('予選ヒート-レース結果表'!E$11,'[1]予選ヒート-レース結果表（貼付）'!$1:$1,0)),"")</f>
        <v/>
      </c>
      <c r="F40" s="32" t="str">
        <f>IFERROR(INDEX('[1]予選ヒート-レース結果表（貼付）'!$A:$Z,MATCH($B40,'[1]予選ヒート-レース結果表（貼付）'!$B:$B,0),MATCH('予選ヒート-レース結果表'!F$11,'[1]予選ヒート-レース結果表（貼付）'!$1:$1,0)),"")</f>
        <v/>
      </c>
      <c r="G40" s="33" t="str">
        <f>IFERROR(INDEX('[1]予選ヒート-レース結果表（貼付）'!$A:$Z,MATCH($B40,'[1]予選ヒート-レース結果表（貼付）'!$B:$B,0),MATCH('予選ヒート-レース結果表'!G$11,'[1]予選ヒート-レース結果表（貼付）'!$1:$1,0)),"")</f>
        <v/>
      </c>
      <c r="H40" s="34" t="str">
        <f>IFERROR(INDEX('[1]予選ヒート-レース結果表（貼付）'!$A:$Z,MATCH($B40,'[1]予選ヒート-レース結果表（貼付）'!$B:$B,0),MATCH('予選ヒート-レース結果表'!H$11,'[1]予選ヒート-レース結果表（貼付）'!$1:$1,0)),"")</f>
        <v/>
      </c>
      <c r="I40" s="35" t="str">
        <f>IFERROR(INDEX('[1]予選ヒート-レース結果表（貼付）'!$A:$Z,MATCH($B40,'[1]予選ヒート-レース結果表（貼付）'!$B:$B,0),MATCH('予選ヒート-レース結果表'!I$11,'[1]予選ヒート-レース結果表（貼付）'!$1:$1,0)),"")</f>
        <v/>
      </c>
      <c r="J40" s="36" t="str">
        <f>IFERROR(IF(A40="DNS","ｽﾀｰﾄ出来ず",IF(A40="DQ","失　格",INDEX('[1]予選ヒート-レース結果表（貼付）'!$A:$Z,MATCH($B40,'[1]予選ヒート-レース結果表（貼付）'!$B:$B,0),MATCH('予選ヒート-レース結果表'!J$11,'[1]予選ヒート-レース結果表（貼付）'!$1:$1,0)))),"")</f>
        <v/>
      </c>
      <c r="K40" s="37" t="str">
        <f>IFERROR(IF(A40="DNS","",IF(A40="DQ","",INDEX('[1]予選ヒート-レース結果表（貼付）'!$A:$Z,MATCH($B40,'[1]予選ヒート-レース結果表（貼付）'!$B:$B,0),MATCH('予選ヒート-レース結果表'!K$11,'[1]予選ヒート-レース結果表（貼付）'!$1:$1,0)))),"")</f>
        <v/>
      </c>
      <c r="L40" s="37" t="str">
        <f>IFERROR(IF(A40="DNS","",IF(A40="DQ","",INDEX('[1]予選ヒート-レース結果表（貼付）'!$A:$Z,MATCH($B40,'[1]予選ヒート-レース結果表（貼付）'!$B:$B,0),MATCH('予選ヒート-レース結果表'!L$11,'[1]予選ヒート-レース結果表（貼付）'!$1:$1,0)))),"")</f>
        <v/>
      </c>
      <c r="M40" s="38" t="str">
        <f>IFERROR(IF(A40="DNS","",IF(A40="DQ","",INDEX('[1]予選ヒート-レース結果表（貼付）'!$A:$Z,MATCH($B40,'[1]予選ヒート-レース結果表（貼付）'!$B:$B,0),MATCH('予選ヒート-レース結果表'!M$11,'[1]予選ヒート-レース結果表（貼付）'!$1:$1,0)))),"")</f>
        <v/>
      </c>
      <c r="N40" s="39" t="str">
        <f t="shared" si="0"/>
        <v/>
      </c>
      <c r="O40" s="5"/>
      <c r="P40" s="2"/>
      <c r="Q40" s="3" t="str">
        <f>IF(IFERROR(INDEX('[1]予選ヒート-レース結果表（貼付）'!$A:$Z,MATCH($B40,'[1]予選ヒート-レース結果表（貼付）'!$B:$B,0),MATCH(Q$11,'[1]予選ヒート-レース結果表（貼付）'!$1:$1,0)),"")=0,"",IFERROR(INDEX('[1]予選ヒート-レース結果表（貼付）'!$A:$Z,MATCH($B40,'[1]予選ヒート-レース結果表（貼付）'!$B:$B,0),MATCH(Q$11,'[1]予選ヒート-レース結果表（貼付）'!$1:$1,0)),""))</f>
        <v/>
      </c>
      <c r="R40" s="3" t="str">
        <f>IF(Q40="","",COUNTIF($Q$13:Q40,"&lt;&gt;"&amp;""))</f>
        <v/>
      </c>
      <c r="S40" s="3" t="str">
        <f t="shared" si="1"/>
        <v/>
      </c>
      <c r="T40" s="3" t="str">
        <f>IF(IFERROR(INDEX('[1]予選ヒート-レース結果表（貼付）'!$A:$Z,MATCH($A40,'[1]予選ヒート-レース結果表（貼付）'!$A:$A,0),MATCH(T$11,'[1]予選ヒート-レース結果表（貼付）'!$1:$1,0)),"")=0,"",IFERROR(INDEX('[1]予選ヒート-レース結果表（貼付）'!$A:$Z,MATCH($A40,'[1]予選ヒート-レース結果表（貼付）'!$A:$A,0),MATCH(T$11,'[1]予選ヒート-レース結果表（貼付）'!$1:$1,0)),""))</f>
        <v/>
      </c>
      <c r="U40" s="3" t="str">
        <f>IF(IFERROR(INDEX('[1]予選ヒート-レース結果表（貼付）'!$A:$Z,MATCH($B40,'[1]予選ヒート-レース結果表（貼付）'!$B:$B,0),MATCH(U$11,'[1]予選ヒート-レース結果表（貼付）'!$1:$1,0)),"")=0,"",IFERROR(INDEX('[1]予選ヒート-レース結果表（貼付）'!$A:$Z,MATCH($B40,'[1]予選ヒート-レース結果表（貼付）'!$B:$B,0),MATCH(U$11,'[1]予選ヒート-レース結果表（貼付）'!$1:$1,0)),""))</f>
        <v/>
      </c>
      <c r="V40" s="3"/>
    </row>
    <row r="41" spans="1:22" ht="12.75" customHeight="1" x14ac:dyDescent="0.2">
      <c r="A41" s="27" t="str">
        <f>IF(OR('[1]予選ヒート-レース結果表（貼付）'!A30="DNF",'[1]予選ヒート-レース結果表（貼付）'!A30="DNS",'[1]予選ヒート-レース結果表（貼付）'!A30="DQ"),'[1]予選ヒート-レース結果表（貼付）'!A30,IF(MAX('[1]予選ヒート-レース結果表（貼付）'!A:A)&gt;A40,A40+1,""))</f>
        <v/>
      </c>
      <c r="B41" s="28" t="str">
        <f>IFERROR(INDEX('[1]予選ヒート-レース結果表（貼付）'!A30:$Z$50,MATCH($A41,'[1]予選ヒート-レース結果表（貼付）'!A30:$A$50,0),MATCH('[1]公式予選（TT）-結果表（印刷）'!B$11,'[1]予選ヒート-レース結果表（貼付）'!$1:$1,0)),"")</f>
        <v/>
      </c>
      <c r="C41" s="29" t="str">
        <f>IF(IFERROR(INDEX('[1]予選ヒート-レース結果表（貼付）'!$A:$Z,MATCH($B41,'[1]予選ヒート-レース結果表（貼付）'!$B:$B,0),MATCH(C$11,'[1]予選ヒート-レース結果表（貼付）'!$1:$1,0)),"")=0,"",IFERROR(INDEX('[1]予選ヒート-レース結果表（貼付）'!$A:$Z,MATCH($B41,'[1]予選ヒート-レース結果表（貼付）'!$B:$B,0),MATCH(C$11,'[1]予選ヒート-レース結果表（貼付）'!$1:$1,0)),""))</f>
        <v/>
      </c>
      <c r="D41" s="30" t="str">
        <f>IF(C41="","",IF(A41="","",COUNTIF($C$13:C41,C41)))</f>
        <v/>
      </c>
      <c r="E41" s="31" t="str">
        <f>IFERROR(INDEX('[1]予選ヒート-レース結果表（貼付）'!$A:$Z,MATCH($B41,'[1]予選ヒート-レース結果表（貼付）'!$B:$B,0),MATCH('予選ヒート-レース結果表'!E$11,'[1]予選ヒート-レース結果表（貼付）'!$1:$1,0)),"")</f>
        <v/>
      </c>
      <c r="F41" s="32" t="str">
        <f>IFERROR(INDEX('[1]予選ヒート-レース結果表（貼付）'!$A:$Z,MATCH($B41,'[1]予選ヒート-レース結果表（貼付）'!$B:$B,0),MATCH('予選ヒート-レース結果表'!F$11,'[1]予選ヒート-レース結果表（貼付）'!$1:$1,0)),"")</f>
        <v/>
      </c>
      <c r="G41" s="33" t="str">
        <f>IFERROR(INDEX('[1]予選ヒート-レース結果表（貼付）'!$A:$Z,MATCH($B41,'[1]予選ヒート-レース結果表（貼付）'!$B:$B,0),MATCH('予選ヒート-レース結果表'!G$11,'[1]予選ヒート-レース結果表（貼付）'!$1:$1,0)),"")</f>
        <v/>
      </c>
      <c r="H41" s="34" t="str">
        <f>IFERROR(INDEX('[1]予選ヒート-レース結果表（貼付）'!$A:$Z,MATCH($B41,'[1]予選ヒート-レース結果表（貼付）'!$B:$B,0),MATCH('予選ヒート-レース結果表'!H$11,'[1]予選ヒート-レース結果表（貼付）'!$1:$1,0)),"")</f>
        <v/>
      </c>
      <c r="I41" s="35" t="str">
        <f>IFERROR(INDEX('[1]予選ヒート-レース結果表（貼付）'!$A:$Z,MATCH($B41,'[1]予選ヒート-レース結果表（貼付）'!$B:$B,0),MATCH('予選ヒート-レース結果表'!I$11,'[1]予選ヒート-レース結果表（貼付）'!$1:$1,0)),"")</f>
        <v/>
      </c>
      <c r="J41" s="36" t="str">
        <f>IFERROR(IF(A41="DNS","ｽﾀｰﾄ出来ず",IF(A41="DQ","失　格",INDEX('[1]予選ヒート-レース結果表（貼付）'!$A:$Z,MATCH($B41,'[1]予選ヒート-レース結果表（貼付）'!$B:$B,0),MATCH('予選ヒート-レース結果表'!J$11,'[1]予選ヒート-レース結果表（貼付）'!$1:$1,0)))),"")</f>
        <v/>
      </c>
      <c r="K41" s="37" t="str">
        <f>IFERROR(IF(A41="DNS","",IF(A41="DQ","",INDEX('[1]予選ヒート-レース結果表（貼付）'!$A:$Z,MATCH($B41,'[1]予選ヒート-レース結果表（貼付）'!$B:$B,0),MATCH('予選ヒート-レース結果表'!K$11,'[1]予選ヒート-レース結果表（貼付）'!$1:$1,0)))),"")</f>
        <v/>
      </c>
      <c r="L41" s="37" t="str">
        <f>IFERROR(IF(A41="DNS","",IF(A41="DQ","",INDEX('[1]予選ヒート-レース結果表（貼付）'!$A:$Z,MATCH($B41,'[1]予選ヒート-レース結果表（貼付）'!$B:$B,0),MATCH('予選ヒート-レース結果表'!L$11,'[1]予選ヒート-レース結果表（貼付）'!$1:$1,0)))),"")</f>
        <v/>
      </c>
      <c r="M41" s="38" t="str">
        <f>IFERROR(IF(A41="DNS","",IF(A41="DQ","",INDEX('[1]予選ヒート-レース結果表（貼付）'!$A:$Z,MATCH($B41,'[1]予選ヒート-レース結果表（貼付）'!$B:$B,0),MATCH('予選ヒート-レース結果表'!M$11,'[1]予選ヒート-レース結果表（貼付）'!$1:$1,0)))),"")</f>
        <v/>
      </c>
      <c r="N41" s="39" t="str">
        <f t="shared" si="0"/>
        <v/>
      </c>
      <c r="O41" s="5"/>
      <c r="P41" s="2"/>
      <c r="Q41" s="3" t="str">
        <f>IF(IFERROR(INDEX('[1]予選ヒート-レース結果表（貼付）'!$A:$Z,MATCH($B41,'[1]予選ヒート-レース結果表（貼付）'!$B:$B,0),MATCH(Q$11,'[1]予選ヒート-レース結果表（貼付）'!$1:$1,0)),"")=0,"",IFERROR(INDEX('[1]予選ヒート-レース結果表（貼付）'!$A:$Z,MATCH($B41,'[1]予選ヒート-レース結果表（貼付）'!$B:$B,0),MATCH(Q$11,'[1]予選ヒート-レース結果表（貼付）'!$1:$1,0)),""))</f>
        <v/>
      </c>
      <c r="R41" s="3" t="str">
        <f>IF(Q41="","",COUNTIF($Q$13:Q41,"&lt;&gt;"&amp;""))</f>
        <v/>
      </c>
      <c r="S41" s="3" t="str">
        <f t="shared" si="1"/>
        <v/>
      </c>
      <c r="T41" s="3" t="str">
        <f>IF(IFERROR(INDEX('[1]予選ヒート-レース結果表（貼付）'!$A:$Z,MATCH($A41,'[1]予選ヒート-レース結果表（貼付）'!$A:$A,0),MATCH(T$11,'[1]予選ヒート-レース結果表（貼付）'!$1:$1,0)),"")=0,"",IFERROR(INDEX('[1]予選ヒート-レース結果表（貼付）'!$A:$Z,MATCH($A41,'[1]予選ヒート-レース結果表（貼付）'!$A:$A,0),MATCH(T$11,'[1]予選ヒート-レース結果表（貼付）'!$1:$1,0)),""))</f>
        <v/>
      </c>
      <c r="U41" s="3" t="str">
        <f>IF(IFERROR(INDEX('[1]予選ヒート-レース結果表（貼付）'!$A:$Z,MATCH($B41,'[1]予選ヒート-レース結果表（貼付）'!$B:$B,0),MATCH(U$11,'[1]予選ヒート-レース結果表（貼付）'!$1:$1,0)),"")=0,"",IFERROR(INDEX('[1]予選ヒート-レース結果表（貼付）'!$A:$Z,MATCH($B41,'[1]予選ヒート-レース結果表（貼付）'!$B:$B,0),MATCH(U$11,'[1]予選ヒート-レース結果表（貼付）'!$1:$1,0)),""))</f>
        <v/>
      </c>
      <c r="V41" s="3"/>
    </row>
    <row r="42" spans="1:22" ht="12.75" customHeight="1" x14ac:dyDescent="0.2">
      <c r="A42" s="27" t="str">
        <f>IF(OR('[1]予選ヒート-レース結果表（貼付）'!A31="DNF",'[1]予選ヒート-レース結果表（貼付）'!A31="DNS",'[1]予選ヒート-レース結果表（貼付）'!A31="DQ"),'[1]予選ヒート-レース結果表（貼付）'!A31,IF(MAX('[1]予選ヒート-レース結果表（貼付）'!A:A)&gt;A41,A41+1,""))</f>
        <v/>
      </c>
      <c r="B42" s="28" t="str">
        <f>IFERROR(INDEX('[1]予選ヒート-レース結果表（貼付）'!A31:$Z$50,MATCH($A42,'[1]予選ヒート-レース結果表（貼付）'!A31:$A$50,0),MATCH('[1]公式予選（TT）-結果表（印刷）'!B$11,'[1]予選ヒート-レース結果表（貼付）'!$1:$1,0)),"")</f>
        <v/>
      </c>
      <c r="C42" s="29" t="str">
        <f>IF(IFERROR(INDEX('[1]予選ヒート-レース結果表（貼付）'!$A:$Z,MATCH($B42,'[1]予選ヒート-レース結果表（貼付）'!$B:$B,0),MATCH(C$11,'[1]予選ヒート-レース結果表（貼付）'!$1:$1,0)),"")=0,"",IFERROR(INDEX('[1]予選ヒート-レース結果表（貼付）'!$A:$Z,MATCH($B42,'[1]予選ヒート-レース結果表（貼付）'!$B:$B,0),MATCH(C$11,'[1]予選ヒート-レース結果表（貼付）'!$1:$1,0)),""))</f>
        <v/>
      </c>
      <c r="D42" s="30" t="str">
        <f>IF(C42="","",IF(A42="","",COUNTIF($C$13:C42,C42)))</f>
        <v/>
      </c>
      <c r="E42" s="31" t="str">
        <f>IFERROR(INDEX('[1]予選ヒート-レース結果表（貼付）'!$A:$Z,MATCH($B42,'[1]予選ヒート-レース結果表（貼付）'!$B:$B,0),MATCH('予選ヒート-レース結果表'!E$11,'[1]予選ヒート-レース結果表（貼付）'!$1:$1,0)),"")</f>
        <v/>
      </c>
      <c r="F42" s="32" t="str">
        <f>IFERROR(INDEX('[1]予選ヒート-レース結果表（貼付）'!$A:$Z,MATCH($B42,'[1]予選ヒート-レース結果表（貼付）'!$B:$B,0),MATCH('予選ヒート-レース結果表'!F$11,'[1]予選ヒート-レース結果表（貼付）'!$1:$1,0)),"")</f>
        <v/>
      </c>
      <c r="G42" s="33" t="str">
        <f>IFERROR(INDEX('[1]予選ヒート-レース結果表（貼付）'!$A:$Z,MATCH($B42,'[1]予選ヒート-レース結果表（貼付）'!$B:$B,0),MATCH('予選ヒート-レース結果表'!G$11,'[1]予選ヒート-レース結果表（貼付）'!$1:$1,0)),"")</f>
        <v/>
      </c>
      <c r="H42" s="34" t="str">
        <f>IFERROR(INDEX('[1]予選ヒート-レース結果表（貼付）'!$A:$Z,MATCH($B42,'[1]予選ヒート-レース結果表（貼付）'!$B:$B,0),MATCH('予選ヒート-レース結果表'!H$11,'[1]予選ヒート-レース結果表（貼付）'!$1:$1,0)),"")</f>
        <v/>
      </c>
      <c r="I42" s="35" t="str">
        <f>IFERROR(INDEX('[1]予選ヒート-レース結果表（貼付）'!$A:$Z,MATCH($B42,'[1]予選ヒート-レース結果表（貼付）'!$B:$B,0),MATCH('予選ヒート-レース結果表'!I$11,'[1]予選ヒート-レース結果表（貼付）'!$1:$1,0)),"")</f>
        <v/>
      </c>
      <c r="J42" s="36" t="str">
        <f>IFERROR(IF(A42="DNS","ｽﾀｰﾄ出来ず",IF(A42="DQ","失　格",INDEX('[1]予選ヒート-レース結果表（貼付）'!$A:$Z,MATCH($B42,'[1]予選ヒート-レース結果表（貼付）'!$B:$B,0),MATCH('予選ヒート-レース結果表'!J$11,'[1]予選ヒート-レース結果表（貼付）'!$1:$1,0)))),"")</f>
        <v/>
      </c>
      <c r="K42" s="37" t="str">
        <f>IFERROR(IF(A42="DNS","",IF(A42="DQ","",INDEX('[1]予選ヒート-レース結果表（貼付）'!$A:$Z,MATCH($B42,'[1]予選ヒート-レース結果表（貼付）'!$B:$B,0),MATCH('予選ヒート-レース結果表'!K$11,'[1]予選ヒート-レース結果表（貼付）'!$1:$1,0)))),"")</f>
        <v/>
      </c>
      <c r="L42" s="37" t="str">
        <f>IFERROR(IF(A42="DNS","",IF(A42="DQ","",INDEX('[1]予選ヒート-レース結果表（貼付）'!$A:$Z,MATCH($B42,'[1]予選ヒート-レース結果表（貼付）'!$B:$B,0),MATCH('予選ヒート-レース結果表'!L$11,'[1]予選ヒート-レース結果表（貼付）'!$1:$1,0)))),"")</f>
        <v/>
      </c>
      <c r="M42" s="38" t="str">
        <f>IFERROR(IF(A42="DNS","",IF(A42="DQ","",INDEX('[1]予選ヒート-レース結果表（貼付）'!$A:$Z,MATCH($B42,'[1]予選ヒート-レース結果表（貼付）'!$B:$B,0),MATCH('予選ヒート-レース結果表'!M$11,'[1]予選ヒート-レース結果表（貼付）'!$1:$1,0)))),"")</f>
        <v/>
      </c>
      <c r="N42" s="39" t="str">
        <f t="shared" si="0"/>
        <v/>
      </c>
      <c r="O42" s="5"/>
      <c r="P42" s="2"/>
      <c r="Q42" s="3" t="str">
        <f>IF(IFERROR(INDEX('[1]予選ヒート-レース結果表（貼付）'!$A:$Z,MATCH($B42,'[1]予選ヒート-レース結果表（貼付）'!$B:$B,0),MATCH(Q$11,'[1]予選ヒート-レース結果表（貼付）'!$1:$1,0)),"")=0,"",IFERROR(INDEX('[1]予選ヒート-レース結果表（貼付）'!$A:$Z,MATCH($B42,'[1]予選ヒート-レース結果表（貼付）'!$B:$B,0),MATCH(Q$11,'[1]予選ヒート-レース結果表（貼付）'!$1:$1,0)),""))</f>
        <v/>
      </c>
      <c r="R42" s="3" t="str">
        <f>IF(Q42="","",COUNTIF($Q$13:Q42,"&lt;&gt;"&amp;""))</f>
        <v/>
      </c>
      <c r="S42" s="3" t="str">
        <f t="shared" si="1"/>
        <v/>
      </c>
      <c r="T42" s="3" t="str">
        <f>IF(IFERROR(INDEX('[1]予選ヒート-レース結果表（貼付）'!$A:$Z,MATCH($A42,'[1]予選ヒート-レース結果表（貼付）'!$A:$A,0),MATCH(T$11,'[1]予選ヒート-レース結果表（貼付）'!$1:$1,0)),"")=0,"",IFERROR(INDEX('[1]予選ヒート-レース結果表（貼付）'!$A:$Z,MATCH($A42,'[1]予選ヒート-レース結果表（貼付）'!$A:$A,0),MATCH(T$11,'[1]予選ヒート-レース結果表（貼付）'!$1:$1,0)),""))</f>
        <v/>
      </c>
      <c r="U42" s="3" t="str">
        <f>IF(IFERROR(INDEX('[1]予選ヒート-レース結果表（貼付）'!$A:$Z,MATCH($B42,'[1]予選ヒート-レース結果表（貼付）'!$B:$B,0),MATCH(U$11,'[1]予選ヒート-レース結果表（貼付）'!$1:$1,0)),"")=0,"",IFERROR(INDEX('[1]予選ヒート-レース結果表（貼付）'!$A:$Z,MATCH($B42,'[1]予選ヒート-レース結果表（貼付）'!$B:$B,0),MATCH(U$11,'[1]予選ヒート-レース結果表（貼付）'!$1:$1,0)),""))</f>
        <v/>
      </c>
      <c r="V42" s="3"/>
    </row>
    <row r="43" spans="1:22" ht="12.75" customHeight="1" x14ac:dyDescent="0.2">
      <c r="A43" s="27" t="str">
        <f>IF(OR('[1]予選ヒート-レース結果表（貼付）'!A32="DNF",'[1]予選ヒート-レース結果表（貼付）'!A32="DNS",'[1]予選ヒート-レース結果表（貼付）'!A32="DQ"),'[1]予選ヒート-レース結果表（貼付）'!A32,IF(MAX('[1]予選ヒート-レース結果表（貼付）'!A:A)&gt;A42,A42+1,""))</f>
        <v/>
      </c>
      <c r="B43" s="28" t="str">
        <f>IFERROR(INDEX('[1]予選ヒート-レース結果表（貼付）'!A32:$Z$50,MATCH($A43,'[1]予選ヒート-レース結果表（貼付）'!A32:$A$50,0),MATCH('[1]公式予選（TT）-結果表（印刷）'!B$11,'[1]予選ヒート-レース結果表（貼付）'!$1:$1,0)),"")</f>
        <v/>
      </c>
      <c r="C43" s="29" t="str">
        <f>IF(IFERROR(INDEX('[1]予選ヒート-レース結果表（貼付）'!$A:$Z,MATCH($B43,'[1]予選ヒート-レース結果表（貼付）'!$B:$B,0),MATCH(C$11,'[1]予選ヒート-レース結果表（貼付）'!$1:$1,0)),"")=0,"",IFERROR(INDEX('[1]予選ヒート-レース結果表（貼付）'!$A:$Z,MATCH($B43,'[1]予選ヒート-レース結果表（貼付）'!$B:$B,0),MATCH(C$11,'[1]予選ヒート-レース結果表（貼付）'!$1:$1,0)),""))</f>
        <v/>
      </c>
      <c r="D43" s="30" t="str">
        <f>IF(C43="","",IF(A43="","",COUNTIF($C$13:C43,C43)))</f>
        <v/>
      </c>
      <c r="E43" s="31" t="str">
        <f>IFERROR(INDEX('[1]予選ヒート-レース結果表（貼付）'!$A:$Z,MATCH($B43,'[1]予選ヒート-レース結果表（貼付）'!$B:$B,0),MATCH('予選ヒート-レース結果表'!E$11,'[1]予選ヒート-レース結果表（貼付）'!$1:$1,0)),"")</f>
        <v/>
      </c>
      <c r="F43" s="32" t="str">
        <f>IFERROR(INDEX('[1]予選ヒート-レース結果表（貼付）'!$A:$Z,MATCH($B43,'[1]予選ヒート-レース結果表（貼付）'!$B:$B,0),MATCH('予選ヒート-レース結果表'!F$11,'[1]予選ヒート-レース結果表（貼付）'!$1:$1,0)),"")</f>
        <v/>
      </c>
      <c r="G43" s="33" t="str">
        <f>IFERROR(INDEX('[1]予選ヒート-レース結果表（貼付）'!$A:$Z,MATCH($B43,'[1]予選ヒート-レース結果表（貼付）'!$B:$B,0),MATCH('予選ヒート-レース結果表'!G$11,'[1]予選ヒート-レース結果表（貼付）'!$1:$1,0)),"")</f>
        <v/>
      </c>
      <c r="H43" s="34" t="str">
        <f>IFERROR(INDEX('[1]予選ヒート-レース結果表（貼付）'!$A:$Z,MATCH($B43,'[1]予選ヒート-レース結果表（貼付）'!$B:$B,0),MATCH('予選ヒート-レース結果表'!H$11,'[1]予選ヒート-レース結果表（貼付）'!$1:$1,0)),"")</f>
        <v/>
      </c>
      <c r="I43" s="35" t="str">
        <f>IFERROR(INDEX('[1]予選ヒート-レース結果表（貼付）'!$A:$Z,MATCH($B43,'[1]予選ヒート-レース結果表（貼付）'!$B:$B,0),MATCH('予選ヒート-レース結果表'!I$11,'[1]予選ヒート-レース結果表（貼付）'!$1:$1,0)),"")</f>
        <v/>
      </c>
      <c r="J43" s="36" t="str">
        <f>IFERROR(IF(A43="DNS","ｽﾀｰﾄ出来ず",IF(A43="DQ","失　格",INDEX('[1]予選ヒート-レース結果表（貼付）'!$A:$Z,MATCH($B43,'[1]予選ヒート-レース結果表（貼付）'!$B:$B,0),MATCH('予選ヒート-レース結果表'!J$11,'[1]予選ヒート-レース結果表（貼付）'!$1:$1,0)))),"")</f>
        <v/>
      </c>
      <c r="K43" s="37" t="str">
        <f>IFERROR(IF(A43="DNS","",IF(A43="DQ","",INDEX('[1]予選ヒート-レース結果表（貼付）'!$A:$Z,MATCH($B43,'[1]予選ヒート-レース結果表（貼付）'!$B:$B,0),MATCH('予選ヒート-レース結果表'!K$11,'[1]予選ヒート-レース結果表（貼付）'!$1:$1,0)))),"")</f>
        <v/>
      </c>
      <c r="L43" s="37" t="str">
        <f>IFERROR(IF(A43="DNS","",IF(A43="DQ","",INDEX('[1]予選ヒート-レース結果表（貼付）'!$A:$Z,MATCH($B43,'[1]予選ヒート-レース結果表（貼付）'!$B:$B,0),MATCH('予選ヒート-レース結果表'!L$11,'[1]予選ヒート-レース結果表（貼付）'!$1:$1,0)))),"")</f>
        <v/>
      </c>
      <c r="M43" s="38" t="str">
        <f>IFERROR(IF(A43="DNS","",IF(A43="DQ","",INDEX('[1]予選ヒート-レース結果表（貼付）'!$A:$Z,MATCH($B43,'[1]予選ヒート-レース結果表（貼付）'!$B:$B,0),MATCH('予選ヒート-レース結果表'!M$11,'[1]予選ヒート-レース結果表（貼付）'!$1:$1,0)))),"")</f>
        <v/>
      </c>
      <c r="N43" s="39" t="str">
        <f t="shared" si="0"/>
        <v/>
      </c>
      <c r="O43" s="5"/>
      <c r="P43" s="2"/>
      <c r="Q43" s="3" t="str">
        <f>IF(IFERROR(INDEX('[1]予選ヒート-レース結果表（貼付）'!$A:$Z,MATCH($B43,'[1]予選ヒート-レース結果表（貼付）'!$B:$B,0),MATCH(Q$11,'[1]予選ヒート-レース結果表（貼付）'!$1:$1,0)),"")=0,"",IFERROR(INDEX('[1]予選ヒート-レース結果表（貼付）'!$A:$Z,MATCH($B43,'[1]予選ヒート-レース結果表（貼付）'!$B:$B,0),MATCH(Q$11,'[1]予選ヒート-レース結果表（貼付）'!$1:$1,0)),""))</f>
        <v/>
      </c>
      <c r="R43" s="3" t="str">
        <f>IF(Q43="","",COUNTIF($Q$13:Q43,"&lt;&gt;"&amp;""))</f>
        <v/>
      </c>
      <c r="S43" s="3" t="str">
        <f t="shared" si="1"/>
        <v/>
      </c>
      <c r="T43" s="3" t="str">
        <f>IF(IFERROR(INDEX('[1]予選ヒート-レース結果表（貼付）'!$A:$Z,MATCH($A43,'[1]予選ヒート-レース結果表（貼付）'!$A:$A,0),MATCH(T$11,'[1]予選ヒート-レース結果表（貼付）'!$1:$1,0)),"")=0,"",IFERROR(INDEX('[1]予選ヒート-レース結果表（貼付）'!$A:$Z,MATCH($A43,'[1]予選ヒート-レース結果表（貼付）'!$A:$A,0),MATCH(T$11,'[1]予選ヒート-レース結果表（貼付）'!$1:$1,0)),""))</f>
        <v/>
      </c>
      <c r="U43" s="3" t="str">
        <f>IF(IFERROR(INDEX('[1]予選ヒート-レース結果表（貼付）'!$A:$Z,MATCH($B43,'[1]予選ヒート-レース結果表（貼付）'!$B:$B,0),MATCH(U$11,'[1]予選ヒート-レース結果表（貼付）'!$1:$1,0)),"")=0,"",IFERROR(INDEX('[1]予選ヒート-レース結果表（貼付）'!$A:$Z,MATCH($B43,'[1]予選ヒート-レース結果表（貼付）'!$B:$B,0),MATCH(U$11,'[1]予選ヒート-レース結果表（貼付）'!$1:$1,0)),""))</f>
        <v/>
      </c>
      <c r="V43" s="3"/>
    </row>
    <row r="44" spans="1:22" ht="12.75" customHeight="1" x14ac:dyDescent="0.2">
      <c r="A44" s="27" t="str">
        <f>IF(OR('[1]予選ヒート-レース結果表（貼付）'!A33="DNF",'[1]予選ヒート-レース結果表（貼付）'!A33="DNS",'[1]予選ヒート-レース結果表（貼付）'!A33="DQ"),'[1]予選ヒート-レース結果表（貼付）'!A33,IF(MAX('[1]予選ヒート-レース結果表（貼付）'!A:A)&gt;A43,A43+1,""))</f>
        <v/>
      </c>
      <c r="B44" s="28" t="str">
        <f>IFERROR(INDEX('[1]予選ヒート-レース結果表（貼付）'!A33:$Z$50,MATCH($A44,'[1]予選ヒート-レース結果表（貼付）'!A33:$A$50,0),MATCH('[1]公式予選（TT）-結果表（印刷）'!B$11,'[1]予選ヒート-レース結果表（貼付）'!$1:$1,0)),"")</f>
        <v/>
      </c>
      <c r="C44" s="29" t="str">
        <f>IF(IFERROR(INDEX('[1]予選ヒート-レース結果表（貼付）'!$A:$Z,MATCH($B44,'[1]予選ヒート-レース結果表（貼付）'!$B:$B,0),MATCH(C$11,'[1]予選ヒート-レース結果表（貼付）'!$1:$1,0)),"")=0,"",IFERROR(INDEX('[1]予選ヒート-レース結果表（貼付）'!$A:$Z,MATCH($B44,'[1]予選ヒート-レース結果表（貼付）'!$B:$B,0),MATCH(C$11,'[1]予選ヒート-レース結果表（貼付）'!$1:$1,0)),""))</f>
        <v/>
      </c>
      <c r="D44" s="30" t="str">
        <f>IF(C44="","",IF(A44="","",COUNTIF($C$13:C44,C44)))</f>
        <v/>
      </c>
      <c r="E44" s="31" t="str">
        <f>IFERROR(INDEX('[1]予選ヒート-レース結果表（貼付）'!$A:$Z,MATCH($B44,'[1]予選ヒート-レース結果表（貼付）'!$B:$B,0),MATCH('予選ヒート-レース結果表'!E$11,'[1]予選ヒート-レース結果表（貼付）'!$1:$1,0)),"")</f>
        <v/>
      </c>
      <c r="F44" s="32" t="str">
        <f>IFERROR(INDEX('[1]予選ヒート-レース結果表（貼付）'!$A:$Z,MATCH($B44,'[1]予選ヒート-レース結果表（貼付）'!$B:$B,0),MATCH('予選ヒート-レース結果表'!F$11,'[1]予選ヒート-レース結果表（貼付）'!$1:$1,0)),"")</f>
        <v/>
      </c>
      <c r="G44" s="33" t="str">
        <f>IFERROR(INDEX('[1]予選ヒート-レース結果表（貼付）'!$A:$Z,MATCH($B44,'[1]予選ヒート-レース結果表（貼付）'!$B:$B,0),MATCH('予選ヒート-レース結果表'!G$11,'[1]予選ヒート-レース結果表（貼付）'!$1:$1,0)),"")</f>
        <v/>
      </c>
      <c r="H44" s="34" t="str">
        <f>IFERROR(INDEX('[1]予選ヒート-レース結果表（貼付）'!$A:$Z,MATCH($B44,'[1]予選ヒート-レース結果表（貼付）'!$B:$B,0),MATCH('予選ヒート-レース結果表'!H$11,'[1]予選ヒート-レース結果表（貼付）'!$1:$1,0)),"")</f>
        <v/>
      </c>
      <c r="I44" s="35" t="str">
        <f>IFERROR(INDEX('[1]予選ヒート-レース結果表（貼付）'!$A:$Z,MATCH($B44,'[1]予選ヒート-レース結果表（貼付）'!$B:$B,0),MATCH('予選ヒート-レース結果表'!I$11,'[1]予選ヒート-レース結果表（貼付）'!$1:$1,0)),"")</f>
        <v/>
      </c>
      <c r="J44" s="36" t="str">
        <f>IFERROR(IF(A44="DNS","ｽﾀｰﾄ出来ず",IF(A44="DQ","失　格",INDEX('[1]予選ヒート-レース結果表（貼付）'!$A:$Z,MATCH($B44,'[1]予選ヒート-レース結果表（貼付）'!$B:$B,0),MATCH('予選ヒート-レース結果表'!J$11,'[1]予選ヒート-レース結果表（貼付）'!$1:$1,0)))),"")</f>
        <v/>
      </c>
      <c r="K44" s="37" t="str">
        <f>IFERROR(IF(A44="DNS","",IF(A44="DQ","",INDEX('[1]予選ヒート-レース結果表（貼付）'!$A:$Z,MATCH($B44,'[1]予選ヒート-レース結果表（貼付）'!$B:$B,0),MATCH('予選ヒート-レース結果表'!K$11,'[1]予選ヒート-レース結果表（貼付）'!$1:$1,0)))),"")</f>
        <v/>
      </c>
      <c r="L44" s="37" t="str">
        <f>IFERROR(IF(A44="DNS","",IF(A44="DQ","",INDEX('[1]予選ヒート-レース結果表（貼付）'!$A:$Z,MATCH($B44,'[1]予選ヒート-レース結果表（貼付）'!$B:$B,0),MATCH('予選ヒート-レース結果表'!L$11,'[1]予選ヒート-レース結果表（貼付）'!$1:$1,0)))),"")</f>
        <v/>
      </c>
      <c r="M44" s="38" t="str">
        <f>IFERROR(IF(A44="DNS","",IF(A44="DQ","",INDEX('[1]予選ヒート-レース結果表（貼付）'!$A:$Z,MATCH($B44,'[1]予選ヒート-レース結果表（貼付）'!$B:$B,0),MATCH('予選ヒート-レース結果表'!M$11,'[1]予選ヒート-レース結果表（貼付）'!$1:$1,0)))),"")</f>
        <v/>
      </c>
      <c r="N44" s="39" t="str">
        <f t="shared" si="0"/>
        <v/>
      </c>
      <c r="O44" s="5"/>
      <c r="P44" s="2"/>
      <c r="Q44" s="3" t="str">
        <f>IF(IFERROR(INDEX('[1]予選ヒート-レース結果表（貼付）'!$A:$Z,MATCH($B44,'[1]予選ヒート-レース結果表（貼付）'!$B:$B,0),MATCH(Q$11,'[1]予選ヒート-レース結果表（貼付）'!$1:$1,0)),"")=0,"",IFERROR(INDEX('[1]予選ヒート-レース結果表（貼付）'!$A:$Z,MATCH($B44,'[1]予選ヒート-レース結果表（貼付）'!$B:$B,0),MATCH(Q$11,'[1]予選ヒート-レース結果表（貼付）'!$1:$1,0)),""))</f>
        <v/>
      </c>
      <c r="R44" s="3" t="str">
        <f>IF(Q44="","",COUNTIF($Q$13:Q44,"&lt;&gt;"&amp;""))</f>
        <v/>
      </c>
      <c r="S44" s="3" t="str">
        <f t="shared" si="1"/>
        <v/>
      </c>
      <c r="T44" s="3" t="str">
        <f>IF(IFERROR(INDEX('[1]予選ヒート-レース結果表（貼付）'!$A:$Z,MATCH($A44,'[1]予選ヒート-レース結果表（貼付）'!$A:$A,0),MATCH(T$11,'[1]予選ヒート-レース結果表（貼付）'!$1:$1,0)),"")=0,"",IFERROR(INDEX('[1]予選ヒート-レース結果表（貼付）'!$A:$Z,MATCH($A44,'[1]予選ヒート-レース結果表（貼付）'!$A:$A,0),MATCH(T$11,'[1]予選ヒート-レース結果表（貼付）'!$1:$1,0)),""))</f>
        <v/>
      </c>
      <c r="U44" s="3" t="str">
        <f>IF(IFERROR(INDEX('[1]予選ヒート-レース結果表（貼付）'!$A:$Z,MATCH($B44,'[1]予選ヒート-レース結果表（貼付）'!$B:$B,0),MATCH(U$11,'[1]予選ヒート-レース結果表（貼付）'!$1:$1,0)),"")=0,"",IFERROR(INDEX('[1]予選ヒート-レース結果表（貼付）'!$A:$Z,MATCH($B44,'[1]予選ヒート-レース結果表（貼付）'!$B:$B,0),MATCH(U$11,'[1]予選ヒート-レース結果表（貼付）'!$1:$1,0)),""))</f>
        <v/>
      </c>
      <c r="V44" s="3"/>
    </row>
    <row r="45" spans="1:22" ht="12.75" customHeight="1" x14ac:dyDescent="0.2">
      <c r="A45" s="27" t="str">
        <f>IF(OR('[1]予選ヒート-レース結果表（貼付）'!A34="DNF",'[1]予選ヒート-レース結果表（貼付）'!A34="DNS",'[1]予選ヒート-レース結果表（貼付）'!A34="DQ"),'[1]予選ヒート-レース結果表（貼付）'!A34,IF(MAX('[1]予選ヒート-レース結果表（貼付）'!A:A)&gt;A44,A44+1,""))</f>
        <v/>
      </c>
      <c r="B45" s="28" t="str">
        <f>IFERROR(INDEX('[1]予選ヒート-レース結果表（貼付）'!A34:$Z$50,MATCH($A45,'[1]予選ヒート-レース結果表（貼付）'!A34:$A$50,0),MATCH('[1]公式予選（TT）-結果表（印刷）'!B$11,'[1]予選ヒート-レース結果表（貼付）'!$1:$1,0)),"")</f>
        <v/>
      </c>
      <c r="C45" s="29" t="str">
        <f>IF(IFERROR(INDEX('[1]予選ヒート-レース結果表（貼付）'!$A:$Z,MATCH($B45,'[1]予選ヒート-レース結果表（貼付）'!$B:$B,0),MATCH(C$11,'[1]予選ヒート-レース結果表（貼付）'!$1:$1,0)),"")=0,"",IFERROR(INDEX('[1]予選ヒート-レース結果表（貼付）'!$A:$Z,MATCH($B45,'[1]予選ヒート-レース結果表（貼付）'!$B:$B,0),MATCH(C$11,'[1]予選ヒート-レース結果表（貼付）'!$1:$1,0)),""))</f>
        <v/>
      </c>
      <c r="D45" s="30" t="str">
        <f>IF(C45="","",IF(A45="","",COUNTIF($C$13:C45,C45)))</f>
        <v/>
      </c>
      <c r="E45" s="31" t="str">
        <f>IFERROR(INDEX('[1]予選ヒート-レース結果表（貼付）'!$A:$Z,MATCH($B45,'[1]予選ヒート-レース結果表（貼付）'!$B:$B,0),MATCH('予選ヒート-レース結果表'!E$11,'[1]予選ヒート-レース結果表（貼付）'!$1:$1,0)),"")</f>
        <v/>
      </c>
      <c r="F45" s="32" t="str">
        <f>IFERROR(INDEX('[1]予選ヒート-レース結果表（貼付）'!$A:$Z,MATCH($B45,'[1]予選ヒート-レース結果表（貼付）'!$B:$B,0),MATCH('予選ヒート-レース結果表'!F$11,'[1]予選ヒート-レース結果表（貼付）'!$1:$1,0)),"")</f>
        <v/>
      </c>
      <c r="G45" s="33" t="str">
        <f>IFERROR(INDEX('[1]予選ヒート-レース結果表（貼付）'!$A:$Z,MATCH($B45,'[1]予選ヒート-レース結果表（貼付）'!$B:$B,0),MATCH('予選ヒート-レース結果表'!G$11,'[1]予選ヒート-レース結果表（貼付）'!$1:$1,0)),"")</f>
        <v/>
      </c>
      <c r="H45" s="34" t="str">
        <f>IFERROR(INDEX('[1]予選ヒート-レース結果表（貼付）'!$A:$Z,MATCH($B45,'[1]予選ヒート-レース結果表（貼付）'!$B:$B,0),MATCH('予選ヒート-レース結果表'!H$11,'[1]予選ヒート-レース結果表（貼付）'!$1:$1,0)),"")</f>
        <v/>
      </c>
      <c r="I45" s="35" t="str">
        <f>IFERROR(INDEX('[1]予選ヒート-レース結果表（貼付）'!$A:$Z,MATCH($B45,'[1]予選ヒート-レース結果表（貼付）'!$B:$B,0),MATCH('予選ヒート-レース結果表'!I$11,'[1]予選ヒート-レース結果表（貼付）'!$1:$1,0)),"")</f>
        <v/>
      </c>
      <c r="J45" s="36" t="str">
        <f>IFERROR(IF(A45="DNS","ｽﾀｰﾄ出来ず",IF(A45="DQ","失　格",INDEX('[1]予選ヒート-レース結果表（貼付）'!$A:$Z,MATCH($B45,'[1]予選ヒート-レース結果表（貼付）'!$B:$B,0),MATCH('予選ヒート-レース結果表'!J$11,'[1]予選ヒート-レース結果表（貼付）'!$1:$1,0)))),"")</f>
        <v/>
      </c>
      <c r="K45" s="37" t="str">
        <f>IFERROR(IF(A45="DNS","",IF(A45="DQ","",INDEX('[1]予選ヒート-レース結果表（貼付）'!$A:$Z,MATCH($B45,'[1]予選ヒート-レース結果表（貼付）'!$B:$B,0),MATCH('予選ヒート-レース結果表'!K$11,'[1]予選ヒート-レース結果表（貼付）'!$1:$1,0)))),"")</f>
        <v/>
      </c>
      <c r="L45" s="37" t="str">
        <f>IFERROR(IF(A45="DNS","",IF(A45="DQ","",INDEX('[1]予選ヒート-レース結果表（貼付）'!$A:$Z,MATCH($B45,'[1]予選ヒート-レース結果表（貼付）'!$B:$B,0),MATCH('予選ヒート-レース結果表'!L$11,'[1]予選ヒート-レース結果表（貼付）'!$1:$1,0)))),"")</f>
        <v/>
      </c>
      <c r="M45" s="38" t="str">
        <f>IFERROR(IF(A45="DNS","",IF(A45="DQ","",INDEX('[1]予選ヒート-レース結果表（貼付）'!$A:$Z,MATCH($B45,'[1]予選ヒート-レース結果表（貼付）'!$B:$B,0),MATCH('予選ヒート-レース結果表'!M$11,'[1]予選ヒート-レース結果表（貼付）'!$1:$1,0)))),"")</f>
        <v/>
      </c>
      <c r="N45" s="39" t="str">
        <f t="shared" si="0"/>
        <v/>
      </c>
      <c r="O45" s="5"/>
      <c r="P45" s="2"/>
      <c r="Q45" s="3" t="str">
        <f>IF(IFERROR(INDEX('[1]予選ヒート-レース結果表（貼付）'!$A:$Z,MATCH($B45,'[1]予選ヒート-レース結果表（貼付）'!$B:$B,0),MATCH(Q$11,'[1]予選ヒート-レース結果表（貼付）'!$1:$1,0)),"")=0,"",IFERROR(INDEX('[1]予選ヒート-レース結果表（貼付）'!$A:$Z,MATCH($B45,'[1]予選ヒート-レース結果表（貼付）'!$B:$B,0),MATCH(Q$11,'[1]予選ヒート-レース結果表（貼付）'!$1:$1,0)),""))</f>
        <v/>
      </c>
      <c r="R45" s="3" t="str">
        <f>IF(Q45="","",COUNTIF($Q$13:Q45,"&lt;&gt;"&amp;""))</f>
        <v/>
      </c>
      <c r="S45" s="3" t="str">
        <f t="shared" si="1"/>
        <v/>
      </c>
      <c r="T45" s="3" t="str">
        <f>IF(IFERROR(INDEX('[1]予選ヒート-レース結果表（貼付）'!$A:$Z,MATCH($A45,'[1]予選ヒート-レース結果表（貼付）'!$A:$A,0),MATCH(T$11,'[1]予選ヒート-レース結果表（貼付）'!$1:$1,0)),"")=0,"",IFERROR(INDEX('[1]予選ヒート-レース結果表（貼付）'!$A:$Z,MATCH($A45,'[1]予選ヒート-レース結果表（貼付）'!$A:$A,0),MATCH(T$11,'[1]予選ヒート-レース結果表（貼付）'!$1:$1,0)),""))</f>
        <v/>
      </c>
      <c r="U45" s="3" t="str">
        <f>IF(IFERROR(INDEX('[1]予選ヒート-レース結果表（貼付）'!$A:$Z,MATCH($B45,'[1]予選ヒート-レース結果表（貼付）'!$B:$B,0),MATCH(U$11,'[1]予選ヒート-レース結果表（貼付）'!$1:$1,0)),"")=0,"",IFERROR(INDEX('[1]予選ヒート-レース結果表（貼付）'!$A:$Z,MATCH($B45,'[1]予選ヒート-レース結果表（貼付）'!$B:$B,0),MATCH(U$11,'[1]予選ヒート-レース結果表（貼付）'!$1:$1,0)),""))</f>
        <v/>
      </c>
      <c r="V45" s="3"/>
    </row>
    <row r="46" spans="1:22" ht="12.75" customHeight="1" x14ac:dyDescent="0.2">
      <c r="A46" s="27" t="str">
        <f>IF(OR('[1]予選ヒート-レース結果表（貼付）'!A35="DNF",'[1]予選ヒート-レース結果表（貼付）'!A35="DNS",'[1]予選ヒート-レース結果表（貼付）'!A35="DQ"),'[1]予選ヒート-レース結果表（貼付）'!A35,IF(MAX('[1]予選ヒート-レース結果表（貼付）'!A:A)&gt;A45,A45+1,""))</f>
        <v/>
      </c>
      <c r="B46" s="28" t="str">
        <f>IFERROR(INDEX('[1]予選ヒート-レース結果表（貼付）'!A35:$Z$50,MATCH($A46,'[1]予選ヒート-レース結果表（貼付）'!A35:$A$50,0),MATCH('[1]公式予選（TT）-結果表（印刷）'!B$11,'[1]予選ヒート-レース結果表（貼付）'!$1:$1,0)),"")</f>
        <v/>
      </c>
      <c r="C46" s="29" t="str">
        <f>IF(IFERROR(INDEX('[1]予選ヒート-レース結果表（貼付）'!$A:$Z,MATCH($B46,'[1]予選ヒート-レース結果表（貼付）'!$B:$B,0),MATCH(C$11,'[1]予選ヒート-レース結果表（貼付）'!$1:$1,0)),"")=0,"",IFERROR(INDEX('[1]予選ヒート-レース結果表（貼付）'!$A:$Z,MATCH($B46,'[1]予選ヒート-レース結果表（貼付）'!$B:$B,0),MATCH(C$11,'[1]予選ヒート-レース結果表（貼付）'!$1:$1,0)),""))</f>
        <v/>
      </c>
      <c r="D46" s="30" t="str">
        <f>IF(C46="","",IF(A46="","",COUNTIF($C$13:C46,C46)))</f>
        <v/>
      </c>
      <c r="E46" s="31" t="str">
        <f>IFERROR(INDEX('[1]予選ヒート-レース結果表（貼付）'!$A:$Z,MATCH($B46,'[1]予選ヒート-レース結果表（貼付）'!$B:$B,0),MATCH('予選ヒート-レース結果表'!E$11,'[1]予選ヒート-レース結果表（貼付）'!$1:$1,0)),"")</f>
        <v/>
      </c>
      <c r="F46" s="32" t="str">
        <f>IFERROR(INDEX('[1]予選ヒート-レース結果表（貼付）'!$A:$Z,MATCH($B46,'[1]予選ヒート-レース結果表（貼付）'!$B:$B,0),MATCH('予選ヒート-レース結果表'!F$11,'[1]予選ヒート-レース結果表（貼付）'!$1:$1,0)),"")</f>
        <v/>
      </c>
      <c r="G46" s="33" t="str">
        <f>IFERROR(INDEX('[1]予選ヒート-レース結果表（貼付）'!$A:$Z,MATCH($B46,'[1]予選ヒート-レース結果表（貼付）'!$B:$B,0),MATCH('予選ヒート-レース結果表'!G$11,'[1]予選ヒート-レース結果表（貼付）'!$1:$1,0)),"")</f>
        <v/>
      </c>
      <c r="H46" s="34" t="str">
        <f>IFERROR(INDEX('[1]予選ヒート-レース結果表（貼付）'!$A:$Z,MATCH($B46,'[1]予選ヒート-レース結果表（貼付）'!$B:$B,0),MATCH('予選ヒート-レース結果表'!H$11,'[1]予選ヒート-レース結果表（貼付）'!$1:$1,0)),"")</f>
        <v/>
      </c>
      <c r="I46" s="35" t="str">
        <f>IFERROR(INDEX('[1]予選ヒート-レース結果表（貼付）'!$A:$Z,MATCH($B46,'[1]予選ヒート-レース結果表（貼付）'!$B:$B,0),MATCH('予選ヒート-レース結果表'!I$11,'[1]予選ヒート-レース結果表（貼付）'!$1:$1,0)),"")</f>
        <v/>
      </c>
      <c r="J46" s="36" t="str">
        <f>IFERROR(IF(A46="DNS","ｽﾀｰﾄ出来ず",IF(A46="DQ","失　格",INDEX('[1]予選ヒート-レース結果表（貼付）'!$A:$Z,MATCH($B46,'[1]予選ヒート-レース結果表（貼付）'!$B:$B,0),MATCH('予選ヒート-レース結果表'!J$11,'[1]予選ヒート-レース結果表（貼付）'!$1:$1,0)))),"")</f>
        <v/>
      </c>
      <c r="K46" s="37" t="str">
        <f>IFERROR(IF(A46="DNS","",IF(A46="DQ","",INDEX('[1]予選ヒート-レース結果表（貼付）'!$A:$Z,MATCH($B46,'[1]予選ヒート-レース結果表（貼付）'!$B:$B,0),MATCH('予選ヒート-レース結果表'!K$11,'[1]予選ヒート-レース結果表（貼付）'!$1:$1,0)))),"")</f>
        <v/>
      </c>
      <c r="L46" s="37" t="str">
        <f>IFERROR(IF(A46="DNS","",IF(A46="DQ","",INDEX('[1]予選ヒート-レース結果表（貼付）'!$A:$Z,MATCH($B46,'[1]予選ヒート-レース結果表（貼付）'!$B:$B,0),MATCH('予選ヒート-レース結果表'!L$11,'[1]予選ヒート-レース結果表（貼付）'!$1:$1,0)))),"")</f>
        <v/>
      </c>
      <c r="M46" s="38" t="str">
        <f>IFERROR(IF(A46="DNS","",IF(A46="DQ","",INDEX('[1]予選ヒート-レース結果表（貼付）'!$A:$Z,MATCH($B46,'[1]予選ヒート-レース結果表（貼付）'!$B:$B,0),MATCH('予選ヒート-レース結果表'!M$11,'[1]予選ヒート-レース結果表（貼付）'!$1:$1,0)))),"")</f>
        <v/>
      </c>
      <c r="N46" s="39" t="str">
        <f t="shared" si="0"/>
        <v/>
      </c>
      <c r="O46" s="5"/>
      <c r="P46" s="2"/>
      <c r="Q46" s="3" t="str">
        <f>IF(IFERROR(INDEX('[1]予選ヒート-レース結果表（貼付）'!$A:$Z,MATCH($B46,'[1]予選ヒート-レース結果表（貼付）'!$B:$B,0),MATCH(Q$11,'[1]予選ヒート-レース結果表（貼付）'!$1:$1,0)),"")=0,"",IFERROR(INDEX('[1]予選ヒート-レース結果表（貼付）'!$A:$Z,MATCH($B46,'[1]予選ヒート-レース結果表（貼付）'!$B:$B,0),MATCH(Q$11,'[1]予選ヒート-レース結果表（貼付）'!$1:$1,0)),""))</f>
        <v/>
      </c>
      <c r="R46" s="3" t="str">
        <f>IF(Q46="","",COUNTIF($Q$13:Q46,"&lt;&gt;"&amp;""))</f>
        <v/>
      </c>
      <c r="S46" s="3" t="str">
        <f t="shared" si="1"/>
        <v/>
      </c>
      <c r="T46" s="3" t="str">
        <f>IF(IFERROR(INDEX('[1]予選ヒート-レース結果表（貼付）'!$A:$Z,MATCH($A46,'[1]予選ヒート-レース結果表（貼付）'!$A:$A,0),MATCH(T$11,'[1]予選ヒート-レース結果表（貼付）'!$1:$1,0)),"")=0,"",IFERROR(INDEX('[1]予選ヒート-レース結果表（貼付）'!$A:$Z,MATCH($A46,'[1]予選ヒート-レース結果表（貼付）'!$A:$A,0),MATCH(T$11,'[1]予選ヒート-レース結果表（貼付）'!$1:$1,0)),""))</f>
        <v/>
      </c>
      <c r="U46" s="3" t="str">
        <f>IF(IFERROR(INDEX('[1]予選ヒート-レース結果表（貼付）'!$A:$Z,MATCH($B46,'[1]予選ヒート-レース結果表（貼付）'!$B:$B,0),MATCH(U$11,'[1]予選ヒート-レース結果表（貼付）'!$1:$1,0)),"")=0,"",IFERROR(INDEX('[1]予選ヒート-レース結果表（貼付）'!$A:$Z,MATCH($B46,'[1]予選ヒート-レース結果表（貼付）'!$B:$B,0),MATCH(U$11,'[1]予選ヒート-レース結果表（貼付）'!$1:$1,0)),""))</f>
        <v/>
      </c>
      <c r="V46" s="3"/>
    </row>
    <row r="47" spans="1:22" ht="12.7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2"/>
      <c r="Q47" s="3"/>
      <c r="R47" s="3"/>
      <c r="S47" s="3"/>
      <c r="T47" s="3"/>
      <c r="U47" s="3"/>
      <c r="V47" s="3"/>
    </row>
    <row r="48" spans="1:22" s="2" customFormat="1" ht="12.75" customHeight="1" x14ac:dyDescent="0.2">
      <c r="A48" s="41" t="s">
        <v>32</v>
      </c>
      <c r="B48" s="5"/>
      <c r="C48" s="5"/>
      <c r="D48" s="5"/>
      <c r="E48" s="42" t="str">
        <f>"No."&amp;IFERROR(INDEX($A11:$Z46,MATCH($J$48,$U$11:$U$46,0),MATCH("No.",$11:$11,0)),"")&amp;"　"&amp;IFERROR(INDEX($A11:$Z46,MATCH($J$48,$U$11:$U$46,0),MATCH("名前",$11:$11,0)),"")</f>
        <v>No.73　豊島 里空斗</v>
      </c>
      <c r="F48" s="43" t="str">
        <f>IFERROR(INDEX($A11:$Z46,MATCH($J$48,$U$11:$U$46,0),MATCH("team",$11:$11,0)),"")</f>
        <v>HRTwithｶﾛｰﾗ新茨城CSI Racing</v>
      </c>
      <c r="G48" s="44">
        <f>1.264/MAX($U:$U)*3600</f>
        <v>48.980119048900463</v>
      </c>
      <c r="H48" s="1"/>
      <c r="I48" s="43" t="str">
        <f>INDEX('[1]予選ヒート-レース結果表（貼付）'!$A:$Z,MATCH(INDEX($A11:$Z44,MATCH($J$48,$U$12:$U$44,0),MATCH("No.",$11:$11,0)),'[1]予選ヒート-レース結果表（貼付）'!$B:$B,0),MATCH("In Lap",'[1]予選ヒート-レース結果表（貼付）'!$1:$1,0))&amp;"/"&amp;IFERROR(INDEX($A11:$Z44,MATCH($J$48,$U$12:$U$44,0),MATCH("laps",$11:$11,0)),"")</f>
        <v>8/10</v>
      </c>
      <c r="J48" s="45">
        <f>MAX($U:$U)</f>
        <v>92.903000000000006</v>
      </c>
      <c r="K48" s="46" t="s">
        <v>33</v>
      </c>
      <c r="L48" s="5"/>
      <c r="M48" s="47"/>
      <c r="N48" s="48"/>
      <c r="O48" s="5"/>
      <c r="P48" s="3"/>
      <c r="Q48" s="3"/>
      <c r="R48" s="3"/>
      <c r="S48" s="3"/>
      <c r="T48" s="3"/>
      <c r="U48" s="3"/>
      <c r="V48" s="3"/>
    </row>
    <row r="49" spans="1:22" ht="2.1" customHeight="1" x14ac:dyDescent="0.2">
      <c r="A49" s="41"/>
      <c r="B49" s="5"/>
      <c r="C49" s="5"/>
      <c r="D49" s="5"/>
      <c r="E49" s="49"/>
      <c r="F49" s="43"/>
      <c r="G49" s="44"/>
      <c r="I49" s="43"/>
      <c r="J49" s="45"/>
      <c r="K49" s="46"/>
      <c r="L49" s="5"/>
      <c r="M49" s="48"/>
      <c r="N49" s="5"/>
      <c r="O49" s="5"/>
      <c r="P49" s="3"/>
      <c r="Q49" s="3"/>
      <c r="R49" s="3"/>
      <c r="S49" s="3"/>
      <c r="T49" s="3"/>
      <c r="U49" s="3"/>
      <c r="V49" s="3"/>
    </row>
    <row r="50" spans="1:22" ht="12.75" customHeight="1" x14ac:dyDescent="0.2">
      <c r="A50" s="41" t="str">
        <f>IF(COUNTIF(N:N,"R")&gt;=1,"""R"" マークの車は、コースレコードを更新しました。従来のレコードタイムは"&amp;"　"&amp;N11,"")</f>
        <v/>
      </c>
      <c r="B50" s="5"/>
      <c r="C50" s="5"/>
      <c r="D50" s="5"/>
      <c r="E50" s="49"/>
      <c r="F50" s="43"/>
      <c r="G50" s="44"/>
      <c r="I50" s="43"/>
      <c r="J50" s="45"/>
      <c r="K50" s="46"/>
      <c r="L50" s="5"/>
      <c r="M50" s="48"/>
      <c r="N50" s="5"/>
      <c r="O50" s="5"/>
      <c r="P50" s="3"/>
      <c r="Q50" s="3"/>
      <c r="R50" s="3"/>
      <c r="S50" s="3"/>
      <c r="T50" s="3"/>
      <c r="U50" s="3"/>
      <c r="V50" s="3"/>
    </row>
    <row r="51" spans="1:22" ht="2.1" customHeight="1" x14ac:dyDescent="0.2">
      <c r="A51" s="41"/>
      <c r="B51" s="5"/>
      <c r="C51" s="5"/>
      <c r="D51" s="5"/>
      <c r="E51" s="49"/>
      <c r="F51" s="43"/>
      <c r="G51" s="44"/>
      <c r="I51" s="43"/>
      <c r="J51" s="45"/>
      <c r="K51" s="46"/>
      <c r="L51" s="5"/>
      <c r="M51" s="48"/>
      <c r="N51" s="5"/>
      <c r="O51" s="5"/>
      <c r="P51" s="3"/>
      <c r="Q51" s="3"/>
      <c r="R51" s="3"/>
      <c r="S51" s="3"/>
      <c r="T51" s="3"/>
      <c r="U51" s="3"/>
      <c r="V51" s="3"/>
    </row>
    <row r="52" spans="1:22" ht="12.75" customHeight="1" x14ac:dyDescent="0.15">
      <c r="A52" s="41" t="str">
        <f>IF(A53="","","ﾍﾟﾅﾙﾃｨ")</f>
        <v>ﾍﾟﾅﾙﾃｨ</v>
      </c>
      <c r="B52" s="50"/>
      <c r="C52" s="50"/>
      <c r="D52" s="5"/>
      <c r="E52" s="5"/>
      <c r="F52" s="5"/>
      <c r="G52" s="5"/>
      <c r="H52" s="5"/>
      <c r="I52" s="5"/>
      <c r="J52" s="5"/>
      <c r="K52" s="5"/>
      <c r="L52" s="5"/>
      <c r="M52" s="48"/>
      <c r="N52" s="5"/>
      <c r="O52" s="5"/>
      <c r="P52" s="3"/>
      <c r="Q52" s="3"/>
      <c r="R52" s="3"/>
      <c r="S52" s="3"/>
      <c r="T52" s="3"/>
      <c r="U52" s="3"/>
      <c r="V52" s="3"/>
    </row>
    <row r="53" spans="1:22" ht="12.75" customHeight="1" x14ac:dyDescent="0.15">
      <c r="A53" s="51">
        <f>IF(MAX(R13:R46)&lt;1,"",1)</f>
        <v>1</v>
      </c>
      <c r="B53" s="1" t="str">
        <f t="shared" ref="B53:B63" si="2">IF(A53="","","No."&amp;INDEX($A$11:$V$46,MATCH($A53,$S$11:$S$46,0),MATCH("No.",$11:$11,0)))</f>
        <v>No.2</v>
      </c>
      <c r="C53" s="1" t="str">
        <f t="shared" ref="C53:C63" si="3">INDEX($A$11:$V$46,MATCH($A53,$S$11:$S$46,0),MATCH("コメント",$11:$11,0))</f>
        <v>鈴鹿選手権ｼﾘｰｽﾞ特別規則 競技車両規則第60条～2)(ﾌﾛﾝﾄﾌｪｱﾘﾝｸﾞ)違反により、5秒加算とした。</v>
      </c>
      <c r="D53" s="5"/>
      <c r="E53" s="5"/>
      <c r="F53" s="5"/>
      <c r="G53" s="5"/>
      <c r="H53" s="5"/>
      <c r="I53" s="5"/>
      <c r="J53" s="5"/>
      <c r="K53" s="5"/>
      <c r="L53" s="5"/>
      <c r="M53" s="48"/>
      <c r="N53" s="5"/>
      <c r="O53" s="5"/>
      <c r="P53" s="3"/>
      <c r="Q53" s="3"/>
      <c r="R53" s="3"/>
      <c r="S53" s="3"/>
      <c r="T53" s="3"/>
      <c r="U53" s="3"/>
      <c r="V53" s="3"/>
    </row>
    <row r="54" spans="1:22" ht="12.75" customHeight="1" x14ac:dyDescent="0.15">
      <c r="A54" s="52">
        <f>IF(A53&lt;COUNTIF($S$12:$S$46,"&gt;"&amp;0),A53+1,"")</f>
        <v>2</v>
      </c>
      <c r="B54" s="1" t="str">
        <f t="shared" si="2"/>
        <v>No.33</v>
      </c>
      <c r="C54" s="1" t="str">
        <f t="shared" si="3"/>
        <v>鈴鹿選手権ｼﾘｰｽﾞ特別規則 競技車両規則第60条～2)(ﾌﾛﾝﾄﾌｪｱﾘﾝｸﾞ)違反により、5秒加算とした。</v>
      </c>
      <c r="D54" s="5"/>
      <c r="E54" s="5"/>
      <c r="F54" s="5"/>
      <c r="G54" s="5"/>
      <c r="H54" s="5"/>
      <c r="I54" s="5"/>
      <c r="J54" s="5"/>
      <c r="K54" s="5"/>
      <c r="L54" s="5"/>
      <c r="M54" s="48"/>
      <c r="N54" s="5"/>
      <c r="O54" s="5"/>
      <c r="P54" s="3"/>
      <c r="Q54" s="3"/>
      <c r="R54" s="3"/>
      <c r="S54" s="3"/>
      <c r="T54" s="3"/>
      <c r="U54" s="3"/>
      <c r="V54" s="3"/>
    </row>
    <row r="55" spans="1:22" ht="12.75" customHeight="1" x14ac:dyDescent="0.15">
      <c r="A55" s="52" t="str">
        <f t="shared" ref="A55:A63" si="4">IF(A54&lt;COUNTIF($S$12:$S$46,"&gt;"&amp;0),A54+1,"")</f>
        <v/>
      </c>
      <c r="B55" s="1" t="str">
        <f t="shared" si="2"/>
        <v/>
      </c>
      <c r="C55" s="1" t="str">
        <f t="shared" si="3"/>
        <v/>
      </c>
      <c r="D55" s="5"/>
      <c r="E55" s="5"/>
      <c r="F55" s="5"/>
      <c r="G55" s="5"/>
      <c r="H55" s="5"/>
      <c r="I55" s="5"/>
      <c r="J55" s="5"/>
      <c r="K55" s="5"/>
      <c r="L55" s="5"/>
      <c r="M55" s="48"/>
      <c r="N55" s="5"/>
      <c r="O55" s="5"/>
      <c r="P55" s="3"/>
      <c r="Q55" s="3"/>
      <c r="R55" s="3"/>
      <c r="S55" s="3"/>
      <c r="T55" s="3"/>
      <c r="U55" s="3"/>
      <c r="V55" s="3"/>
    </row>
    <row r="56" spans="1:22" ht="12.75" customHeight="1" x14ac:dyDescent="0.15">
      <c r="A56" s="52" t="str">
        <f t="shared" si="4"/>
        <v/>
      </c>
      <c r="B56" s="1" t="str">
        <f t="shared" si="2"/>
        <v/>
      </c>
      <c r="C56" s="1" t="str">
        <f t="shared" si="3"/>
        <v/>
      </c>
      <c r="D56" s="5"/>
      <c r="E56" s="5"/>
      <c r="F56" s="5"/>
      <c r="G56" s="5"/>
      <c r="H56" s="5"/>
      <c r="I56" s="5"/>
      <c r="J56" s="5"/>
      <c r="K56" s="5"/>
      <c r="L56" s="5"/>
      <c r="M56" s="48"/>
      <c r="N56" s="5"/>
      <c r="O56" s="5"/>
      <c r="P56" s="3"/>
      <c r="Q56" s="3"/>
      <c r="R56" s="3"/>
      <c r="S56" s="3"/>
      <c r="T56" s="3"/>
      <c r="U56" s="3"/>
      <c r="V56" s="3"/>
    </row>
    <row r="57" spans="1:22" ht="12.75" customHeight="1" x14ac:dyDescent="0.15">
      <c r="A57" s="52" t="str">
        <f t="shared" si="4"/>
        <v/>
      </c>
      <c r="B57" s="1" t="str">
        <f t="shared" si="2"/>
        <v/>
      </c>
      <c r="C57" s="1" t="str">
        <f t="shared" si="3"/>
        <v/>
      </c>
      <c r="D57" s="50" t="str">
        <f t="array" ref="D57">IFERROR(INDEX(#REF!,SMALL(IF(#REF!&lt;&gt;"",ROW(#REF!)),ROW())),"")</f>
        <v/>
      </c>
      <c r="E57" s="5"/>
      <c r="F57" s="5"/>
      <c r="G57" s="5"/>
      <c r="H57" s="5"/>
      <c r="I57" s="5"/>
      <c r="J57" s="5"/>
      <c r="K57" s="5"/>
      <c r="L57" s="5"/>
      <c r="M57" s="48"/>
      <c r="N57" s="5"/>
      <c r="O57" s="5"/>
      <c r="P57" s="3"/>
      <c r="Q57" s="3"/>
      <c r="R57" s="3"/>
      <c r="S57" s="3"/>
      <c r="T57" s="3"/>
      <c r="U57" s="3"/>
      <c r="V57" s="3"/>
    </row>
    <row r="58" spans="1:22" ht="12.75" customHeight="1" x14ac:dyDescent="0.15">
      <c r="A58" s="52" t="str">
        <f t="shared" si="4"/>
        <v/>
      </c>
      <c r="B58" s="1" t="str">
        <f t="shared" si="2"/>
        <v/>
      </c>
      <c r="C58" s="1" t="str">
        <f t="shared" si="3"/>
        <v/>
      </c>
      <c r="D58" s="50" t="str">
        <f t="array" ref="D58">IFERROR(INDEX(#REF!,SMALL(IF(#REF!&lt;&gt;"",ROW(#REF!)),ROW())),"")</f>
        <v/>
      </c>
      <c r="E58" s="5"/>
      <c r="F58" s="5"/>
      <c r="G58" s="5"/>
      <c r="H58" s="5"/>
      <c r="I58" s="5"/>
      <c r="J58" s="5"/>
      <c r="K58" s="5"/>
      <c r="L58" s="5"/>
      <c r="M58" s="48"/>
      <c r="N58" s="5"/>
      <c r="O58" s="5"/>
      <c r="P58" s="3"/>
      <c r="Q58" s="3"/>
      <c r="R58" s="3"/>
      <c r="S58" s="3"/>
      <c r="T58" s="3"/>
      <c r="U58" s="3"/>
      <c r="V58" s="3"/>
    </row>
    <row r="59" spans="1:22" ht="12.75" customHeight="1" x14ac:dyDescent="0.15">
      <c r="A59" s="52" t="str">
        <f t="shared" si="4"/>
        <v/>
      </c>
      <c r="B59" s="1" t="str">
        <f t="shared" si="2"/>
        <v/>
      </c>
      <c r="C59" s="1" t="str">
        <f t="shared" si="3"/>
        <v/>
      </c>
      <c r="D59" s="50" t="str">
        <f t="array" ref="D59">IFERROR(INDEX(#REF!,SMALL(IF(#REF!&lt;&gt;"",ROW(#REF!)),ROW())),"")</f>
        <v/>
      </c>
      <c r="E59" s="5"/>
      <c r="F59" s="5"/>
      <c r="G59" s="5"/>
      <c r="H59" s="5"/>
      <c r="I59" s="5"/>
      <c r="J59" s="5"/>
      <c r="K59" s="5"/>
      <c r="L59" s="5"/>
      <c r="M59" s="48"/>
      <c r="N59" s="5"/>
      <c r="O59" s="5"/>
      <c r="P59" s="3"/>
      <c r="Q59" s="3"/>
      <c r="R59" s="3"/>
      <c r="S59" s="3"/>
      <c r="T59" s="3"/>
      <c r="U59" s="3"/>
      <c r="V59" s="3"/>
    </row>
    <row r="60" spans="1:22" ht="12.75" customHeight="1" x14ac:dyDescent="0.15">
      <c r="A60" s="52" t="str">
        <f t="shared" si="4"/>
        <v/>
      </c>
      <c r="B60" s="1" t="str">
        <f t="shared" si="2"/>
        <v/>
      </c>
      <c r="C60" s="1" t="str">
        <f t="shared" si="3"/>
        <v/>
      </c>
      <c r="D60" s="50" t="str">
        <f t="array" ref="D60">IFERROR(INDEX(#REF!,SMALL(IF(#REF!&lt;&gt;"",ROW(#REF!)),ROW())),"")</f>
        <v/>
      </c>
      <c r="E60" s="5"/>
      <c r="F60" s="5"/>
      <c r="G60" s="5"/>
      <c r="H60" s="5"/>
      <c r="I60" s="5"/>
      <c r="J60" s="5"/>
      <c r="K60" s="5"/>
      <c r="L60" s="5"/>
      <c r="M60" s="48"/>
      <c r="N60" s="5"/>
      <c r="O60" s="5"/>
      <c r="P60" s="3"/>
      <c r="Q60" s="3"/>
      <c r="R60" s="3"/>
      <c r="S60" s="3"/>
      <c r="T60" s="3"/>
      <c r="U60" s="3"/>
      <c r="V60" s="3"/>
    </row>
    <row r="61" spans="1:22" ht="12.75" customHeight="1" x14ac:dyDescent="0.15">
      <c r="A61" s="52" t="str">
        <f t="shared" si="4"/>
        <v/>
      </c>
      <c r="B61" s="1" t="str">
        <f t="shared" si="2"/>
        <v/>
      </c>
      <c r="C61" s="1" t="str">
        <f t="shared" si="3"/>
        <v/>
      </c>
      <c r="D61" s="5"/>
      <c r="E61" s="5"/>
      <c r="F61" s="5"/>
      <c r="G61" s="5"/>
      <c r="H61" s="5"/>
      <c r="I61" s="5"/>
      <c r="J61" s="5"/>
      <c r="K61" s="5"/>
      <c r="L61" s="5"/>
      <c r="M61" s="48"/>
      <c r="N61" s="5"/>
      <c r="O61" s="5"/>
      <c r="P61" s="3"/>
      <c r="Q61" s="3"/>
      <c r="R61" s="3"/>
      <c r="S61" s="3"/>
      <c r="T61" s="3"/>
      <c r="U61" s="3"/>
      <c r="V61" s="3"/>
    </row>
    <row r="62" spans="1:22" ht="12.75" customHeight="1" x14ac:dyDescent="0.15">
      <c r="A62" s="52" t="str">
        <f t="shared" si="4"/>
        <v/>
      </c>
      <c r="B62" s="1" t="str">
        <f t="shared" si="2"/>
        <v/>
      </c>
      <c r="C62" s="1" t="str">
        <f t="shared" si="3"/>
        <v/>
      </c>
      <c r="D62" s="5"/>
      <c r="E62" s="5"/>
      <c r="F62" s="5"/>
      <c r="G62" s="5"/>
      <c r="H62" s="5"/>
      <c r="I62" s="5"/>
      <c r="J62" s="5"/>
      <c r="K62" s="5"/>
      <c r="L62" s="5"/>
      <c r="M62" s="48"/>
      <c r="N62" s="5"/>
      <c r="O62" s="5"/>
      <c r="P62" s="3"/>
      <c r="Q62" s="3"/>
      <c r="R62" s="3"/>
      <c r="S62" s="3"/>
      <c r="T62" s="3"/>
      <c r="U62" s="3"/>
      <c r="V62" s="3"/>
    </row>
    <row r="63" spans="1:22" ht="12.75" customHeight="1" x14ac:dyDescent="0.15">
      <c r="A63" s="52" t="str">
        <f t="shared" si="4"/>
        <v/>
      </c>
      <c r="B63" s="1" t="str">
        <f t="shared" si="2"/>
        <v/>
      </c>
      <c r="C63" s="1" t="str">
        <f t="shared" si="3"/>
        <v/>
      </c>
      <c r="D63" s="5"/>
      <c r="E63" s="5"/>
      <c r="F63" s="5"/>
      <c r="G63" s="5"/>
      <c r="H63" s="5"/>
      <c r="I63" s="5"/>
      <c r="J63" s="5"/>
      <c r="K63" s="5"/>
      <c r="L63" s="5"/>
      <c r="M63" s="48"/>
      <c r="N63" s="5"/>
      <c r="O63" s="5"/>
      <c r="P63" s="3"/>
      <c r="Q63" s="3"/>
      <c r="R63" s="3"/>
      <c r="S63" s="3"/>
      <c r="T63" s="3"/>
      <c r="U63" s="3"/>
      <c r="V63" s="3"/>
    </row>
    <row r="64" spans="1:22" ht="12.75" customHeight="1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"/>
      <c r="Q64" s="3"/>
      <c r="R64" s="3"/>
      <c r="S64" s="3"/>
      <c r="T64" s="3"/>
      <c r="U64" s="3"/>
      <c r="V64" s="3"/>
    </row>
    <row r="65" spans="1:22" ht="12.75" customHeight="1" x14ac:dyDescent="0.15">
      <c r="A65" s="5"/>
      <c r="B65" s="5"/>
      <c r="C65" s="5" t="str">
        <f>"審査委員長 ："&amp;" "&amp;[1]各種設定!$D$20</f>
        <v>審査委員長 ： Hideyuki KOMIYAMA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2"/>
      <c r="Q65" s="3"/>
      <c r="R65" s="3"/>
      <c r="S65" s="3"/>
      <c r="T65" s="3"/>
      <c r="U65" s="3"/>
      <c r="V65" s="3"/>
    </row>
    <row r="66" spans="1:22" ht="12.75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2"/>
      <c r="Q66" s="3"/>
      <c r="R66" s="3"/>
      <c r="S66" s="3"/>
      <c r="T66" s="3"/>
      <c r="U66" s="3"/>
      <c r="V66" s="3"/>
    </row>
    <row r="67" spans="1:22" ht="12.75" customHeight="1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2"/>
      <c r="Q67" s="3"/>
      <c r="R67" s="3"/>
      <c r="S67" s="3"/>
      <c r="T67" s="3"/>
      <c r="U67" s="3"/>
      <c r="V67" s="3"/>
    </row>
    <row r="68" spans="1:22" ht="12.75" customHeight="1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2"/>
      <c r="Q68" s="3"/>
      <c r="R68" s="3"/>
      <c r="S68" s="3"/>
      <c r="T68" s="3"/>
      <c r="U68" s="3"/>
      <c r="V68" s="3"/>
    </row>
    <row r="69" spans="1:22" ht="12.75" customHeight="1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2"/>
      <c r="Q69" s="3"/>
      <c r="R69" s="3"/>
      <c r="S69" s="3"/>
      <c r="T69" s="3"/>
      <c r="U69" s="3"/>
      <c r="V69" s="3"/>
    </row>
    <row r="70" spans="1:22" ht="12.75" customHeight="1" x14ac:dyDescent="0.1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"/>
      <c r="P70" s="2"/>
      <c r="Q70" s="3"/>
      <c r="R70" s="3"/>
      <c r="S70" s="3"/>
      <c r="T70" s="3"/>
      <c r="U70" s="3"/>
      <c r="V70" s="3"/>
    </row>
    <row r="71" spans="1:22" ht="12.75" customHeight="1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2"/>
      <c r="Q71" s="3"/>
      <c r="R71" s="3"/>
      <c r="S71" s="3"/>
      <c r="T71" s="3"/>
      <c r="U71" s="3"/>
      <c r="V71" s="3"/>
    </row>
    <row r="72" spans="1:22" ht="12.75" customHeight="1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2"/>
      <c r="Q72" s="3"/>
      <c r="R72" s="3"/>
      <c r="S72" s="3"/>
      <c r="T72" s="3"/>
      <c r="U72" s="3"/>
      <c r="V72" s="3"/>
    </row>
    <row r="73" spans="1:22" ht="12.75" customHeight="1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2"/>
      <c r="Q73" s="3"/>
      <c r="R73" s="3"/>
      <c r="S73" s="3"/>
      <c r="T73" s="3"/>
      <c r="U73" s="3"/>
      <c r="V73" s="3"/>
    </row>
    <row r="74" spans="1:22" ht="12.75" customHeight="1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2"/>
      <c r="Q74" s="3"/>
      <c r="R74" s="3"/>
      <c r="S74" s="3"/>
      <c r="T74" s="3"/>
      <c r="U74" s="3"/>
      <c r="V74" s="3"/>
    </row>
    <row r="75" spans="1:22" ht="12.75" customHeight="1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2"/>
      <c r="Q75" s="3"/>
      <c r="R75" s="3"/>
      <c r="S75" s="3"/>
      <c r="T75" s="3"/>
      <c r="U75" s="3"/>
      <c r="V75" s="3"/>
    </row>
    <row r="76" spans="1:22" ht="12.75" customHeight="1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2"/>
      <c r="Q76" s="3"/>
      <c r="R76" s="3"/>
      <c r="S76" s="3"/>
      <c r="T76" s="3"/>
      <c r="U76" s="3"/>
      <c r="V76" s="3"/>
    </row>
    <row r="77" spans="1:22" ht="12.75" customHeight="1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2"/>
      <c r="Q77" s="3"/>
      <c r="R77" s="3"/>
      <c r="S77" s="3"/>
      <c r="T77" s="3"/>
      <c r="U77" s="3"/>
      <c r="V77" s="3"/>
    </row>
    <row r="78" spans="1:22" ht="12.75" customHeight="1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2"/>
      <c r="Q78" s="3"/>
      <c r="R78" s="3"/>
      <c r="S78" s="3"/>
      <c r="T78" s="3"/>
      <c r="U78" s="3"/>
      <c r="V78" s="3"/>
    </row>
    <row r="79" spans="1:22" ht="12.75" customHeight="1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2"/>
      <c r="Q79" s="3"/>
      <c r="R79" s="3"/>
      <c r="S79" s="3"/>
      <c r="T79" s="3"/>
      <c r="U79" s="3"/>
      <c r="V79" s="3"/>
    </row>
    <row r="80" spans="1:22" ht="12.75" customHeight="1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2"/>
      <c r="Q80" s="3" t="s">
        <v>34</v>
      </c>
      <c r="R80" s="3"/>
      <c r="S80" s="3"/>
      <c r="T80" s="3"/>
      <c r="U80" s="3"/>
      <c r="V80" s="3"/>
    </row>
    <row r="81" spans="1:22" ht="12.75" customHeight="1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2"/>
      <c r="Q81" s="3"/>
      <c r="R81" s="3"/>
      <c r="S81" s="3"/>
      <c r="T81" s="3"/>
      <c r="U81" s="3"/>
      <c r="V81" s="3"/>
    </row>
    <row r="82" spans="1:22" ht="12.75" customHeight="1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2"/>
      <c r="Q82" s="3"/>
      <c r="R82" s="3"/>
      <c r="S82" s="3"/>
      <c r="T82" s="3"/>
      <c r="U82" s="3"/>
      <c r="V82" s="3"/>
    </row>
    <row r="83" spans="1:22" ht="12.75" customHeight="1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2"/>
      <c r="Q83" s="3"/>
      <c r="R83" s="3"/>
      <c r="S83" s="3"/>
      <c r="T83" s="3"/>
      <c r="U83" s="3"/>
      <c r="V83" s="3"/>
    </row>
    <row r="84" spans="1:22" ht="12.75" customHeight="1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2"/>
      <c r="Q84" s="3"/>
      <c r="R84" s="3"/>
      <c r="S84" s="3"/>
      <c r="T84" s="3"/>
      <c r="U84" s="3"/>
      <c r="V84" s="3"/>
    </row>
    <row r="85" spans="1:22" ht="12.75" customHeight="1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2"/>
      <c r="Q85" s="3"/>
      <c r="R85" s="3"/>
      <c r="S85" s="3"/>
      <c r="T85" s="3"/>
      <c r="U85" s="3"/>
      <c r="V85" s="3"/>
    </row>
    <row r="86" spans="1:22" ht="12.7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2"/>
      <c r="Q86" s="3"/>
      <c r="R86" s="3"/>
      <c r="S86" s="3"/>
      <c r="T86" s="3"/>
      <c r="U86" s="3"/>
      <c r="V86" s="3"/>
    </row>
    <row r="87" spans="1:22" ht="12.75" customHeight="1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2"/>
      <c r="Q87" s="3"/>
      <c r="R87" s="3"/>
      <c r="S87" s="3"/>
      <c r="T87" s="3"/>
      <c r="U87" s="3"/>
      <c r="V87" s="3"/>
    </row>
    <row r="88" spans="1:22" ht="12.75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2"/>
      <c r="Q88" s="3"/>
      <c r="R88" s="3"/>
      <c r="S88" s="3"/>
      <c r="T88" s="3"/>
      <c r="U88" s="3"/>
      <c r="V88" s="3"/>
    </row>
    <row r="89" spans="1:22" ht="12.75" customHeight="1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2"/>
      <c r="Q89" s="3"/>
      <c r="R89" s="3"/>
      <c r="S89" s="3"/>
      <c r="T89" s="3"/>
      <c r="U89" s="3"/>
      <c r="V89" s="3"/>
    </row>
    <row r="90" spans="1:22" ht="12.75" customHeight="1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2"/>
      <c r="Q90" s="3"/>
      <c r="R90" s="3"/>
      <c r="S90" s="3"/>
      <c r="T90" s="3"/>
      <c r="U90" s="3"/>
      <c r="V90" s="3"/>
    </row>
    <row r="91" spans="1:22" ht="12.75" customHeight="1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2"/>
      <c r="Q91" s="3"/>
      <c r="R91" s="3"/>
      <c r="S91" s="3"/>
      <c r="T91" s="3"/>
      <c r="U91" s="3"/>
      <c r="V91" s="3"/>
    </row>
    <row r="92" spans="1:22" ht="12.75" customHeight="1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2"/>
      <c r="Q92" s="3"/>
      <c r="R92" s="3"/>
      <c r="S92" s="3"/>
      <c r="T92" s="3"/>
      <c r="U92" s="3"/>
      <c r="V92" s="3"/>
    </row>
    <row r="93" spans="1:22" ht="12.75" customHeight="1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2"/>
      <c r="Q93" s="3"/>
      <c r="R93" s="3"/>
      <c r="S93" s="3"/>
      <c r="T93" s="3"/>
      <c r="U93" s="3"/>
      <c r="V93" s="3"/>
    </row>
    <row r="94" spans="1:22" ht="12.75" customHeight="1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2"/>
      <c r="Q94" s="3"/>
      <c r="R94" s="3"/>
      <c r="S94" s="3"/>
      <c r="T94" s="3"/>
      <c r="U94" s="3"/>
      <c r="V94" s="3"/>
    </row>
    <row r="95" spans="1:22" ht="12.75" customHeight="1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2"/>
      <c r="Q95" s="3"/>
      <c r="R95" s="3"/>
      <c r="S95" s="3"/>
      <c r="T95" s="3"/>
      <c r="U95" s="3"/>
      <c r="V95" s="3"/>
    </row>
    <row r="96" spans="1:22" ht="12.75" customHeight="1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2"/>
      <c r="Q96" s="3"/>
      <c r="R96" s="3"/>
      <c r="S96" s="3"/>
      <c r="T96" s="3"/>
      <c r="U96" s="3"/>
      <c r="V96" s="3"/>
    </row>
    <row r="97" spans="1:22" ht="12.75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2"/>
      <c r="Q97" s="3"/>
      <c r="R97" s="3"/>
      <c r="S97" s="3"/>
      <c r="T97" s="3"/>
      <c r="U97" s="3"/>
      <c r="V97" s="3"/>
    </row>
    <row r="98" spans="1:22" ht="12.7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2"/>
      <c r="Q98" s="3"/>
      <c r="R98" s="3"/>
      <c r="S98" s="3"/>
      <c r="T98" s="3"/>
      <c r="U98" s="3"/>
      <c r="V98" s="3"/>
    </row>
    <row r="99" spans="1:22" ht="12.75" customHeight="1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2"/>
      <c r="Q99" s="3"/>
      <c r="R99" s="3"/>
      <c r="S99" s="3"/>
      <c r="T99" s="3"/>
      <c r="U99" s="3"/>
      <c r="V99" s="3"/>
    </row>
    <row r="100" spans="1:22" ht="12.75" customHeight="1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2"/>
      <c r="Q100" s="3"/>
      <c r="R100" s="3"/>
      <c r="S100" s="3"/>
      <c r="T100" s="3"/>
      <c r="U100" s="3"/>
      <c r="V100" s="3"/>
    </row>
    <row r="101" spans="1:22" ht="11.25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2"/>
      <c r="Q101" s="3"/>
      <c r="R101" s="3"/>
      <c r="S101" s="3"/>
      <c r="T101" s="3"/>
      <c r="U101" s="3"/>
      <c r="V101" s="3"/>
    </row>
    <row r="102" spans="1:22" ht="11.25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2"/>
      <c r="Q102" s="3"/>
      <c r="R102" s="3"/>
      <c r="S102" s="3"/>
      <c r="T102" s="3"/>
      <c r="U102" s="3"/>
      <c r="V102" s="3"/>
    </row>
    <row r="103" spans="1:22" ht="11.25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2"/>
      <c r="Q103" s="3"/>
      <c r="R103" s="3"/>
      <c r="S103" s="3"/>
      <c r="T103" s="3"/>
      <c r="U103" s="3"/>
      <c r="V103" s="3"/>
    </row>
    <row r="104" spans="1:22" ht="11.25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2"/>
      <c r="Q104" s="3"/>
      <c r="R104" s="3"/>
      <c r="S104" s="3"/>
      <c r="T104" s="3"/>
      <c r="U104" s="3"/>
      <c r="V104" s="3"/>
    </row>
    <row r="105" spans="1:22" ht="11.25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2"/>
      <c r="Q105" s="3"/>
      <c r="R105" s="3"/>
      <c r="S105" s="3"/>
      <c r="T105" s="3"/>
      <c r="U105" s="3"/>
      <c r="V105" s="3"/>
    </row>
    <row r="106" spans="1:22" ht="11.25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2"/>
      <c r="Q106" s="3"/>
      <c r="R106" s="3"/>
      <c r="S106" s="3"/>
      <c r="T106" s="3"/>
      <c r="U106" s="3"/>
      <c r="V106" s="3"/>
    </row>
    <row r="107" spans="1:22" ht="11.25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2"/>
      <c r="Q107" s="3"/>
      <c r="R107" s="3"/>
      <c r="S107" s="3"/>
      <c r="T107" s="3"/>
      <c r="U107" s="3"/>
      <c r="V107" s="3"/>
    </row>
    <row r="108" spans="1:22" ht="11.25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2"/>
      <c r="Q108" s="3"/>
      <c r="R108" s="3"/>
      <c r="S108" s="3"/>
      <c r="T108" s="3"/>
      <c r="U108" s="3"/>
      <c r="V108" s="3"/>
    </row>
    <row r="109" spans="1:22" ht="11.25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2"/>
      <c r="Q109" s="3"/>
      <c r="R109" s="3"/>
      <c r="S109" s="3"/>
      <c r="T109" s="3"/>
      <c r="U109" s="3"/>
      <c r="V109" s="3"/>
    </row>
    <row r="110" spans="1:22" ht="11.25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2"/>
      <c r="Q110" s="3"/>
      <c r="R110" s="3"/>
      <c r="S110" s="3"/>
      <c r="T110" s="3"/>
      <c r="U110" s="3"/>
      <c r="V110" s="3"/>
    </row>
    <row r="111" spans="1:22" ht="11.25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2"/>
      <c r="Q111" s="3"/>
      <c r="R111" s="3"/>
      <c r="S111" s="3"/>
      <c r="T111" s="3"/>
      <c r="U111" s="3"/>
      <c r="V111" s="3"/>
    </row>
    <row r="112" spans="1:22" ht="11.25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2"/>
      <c r="Q112" s="3"/>
      <c r="R112" s="3"/>
      <c r="S112" s="3"/>
      <c r="T112" s="3"/>
      <c r="U112" s="3"/>
      <c r="V112" s="3"/>
    </row>
    <row r="113" spans="1:22" ht="11.25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2"/>
      <c r="Q113" s="3"/>
      <c r="R113" s="3"/>
      <c r="S113" s="3"/>
      <c r="T113" s="3"/>
      <c r="U113" s="3"/>
      <c r="V113" s="3"/>
    </row>
    <row r="114" spans="1:22" ht="11.25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2"/>
      <c r="Q114" s="3"/>
      <c r="R114" s="3"/>
      <c r="S114" s="3"/>
      <c r="T114" s="3"/>
      <c r="U114" s="3"/>
      <c r="V114" s="3"/>
    </row>
    <row r="115" spans="1:22" ht="11.25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2"/>
      <c r="Q115" s="3"/>
      <c r="R115" s="3"/>
      <c r="S115" s="3"/>
      <c r="T115" s="3"/>
      <c r="U115" s="3"/>
      <c r="V115" s="3"/>
    </row>
    <row r="116" spans="1:22" ht="11.25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2"/>
      <c r="Q116" s="3"/>
      <c r="R116" s="3"/>
      <c r="S116" s="3"/>
      <c r="T116" s="3"/>
      <c r="U116" s="3"/>
      <c r="V116" s="3"/>
    </row>
    <row r="117" spans="1:22" ht="11.25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2"/>
      <c r="Q117" s="3"/>
      <c r="R117" s="3"/>
      <c r="S117" s="3"/>
      <c r="T117" s="3"/>
      <c r="U117" s="3"/>
      <c r="V117" s="3"/>
    </row>
    <row r="118" spans="1:22" ht="11.25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2"/>
      <c r="Q118" s="3"/>
      <c r="R118" s="3"/>
      <c r="S118" s="3"/>
      <c r="T118" s="3"/>
      <c r="U118" s="3"/>
      <c r="V118" s="3"/>
    </row>
    <row r="119" spans="1:22" ht="11.25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2"/>
      <c r="Q119" s="3"/>
      <c r="R119" s="3"/>
      <c r="S119" s="3"/>
      <c r="T119" s="3"/>
      <c r="U119" s="3"/>
      <c r="V119" s="3"/>
    </row>
    <row r="120" spans="1:22" ht="11.25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2"/>
      <c r="Q120" s="3"/>
      <c r="R120" s="3"/>
      <c r="S120" s="3"/>
      <c r="T120" s="3"/>
      <c r="U120" s="3"/>
      <c r="V120" s="3"/>
    </row>
    <row r="121" spans="1:22" ht="11.25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2"/>
      <c r="Q121" s="3"/>
      <c r="R121" s="3"/>
      <c r="S121" s="3"/>
      <c r="T121" s="3"/>
      <c r="U121" s="3"/>
      <c r="V121" s="3"/>
    </row>
    <row r="122" spans="1:22" ht="11.25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2"/>
      <c r="Q122" s="3"/>
      <c r="R122" s="3"/>
      <c r="S122" s="3"/>
      <c r="T122" s="3"/>
      <c r="U122" s="3"/>
      <c r="V122" s="3"/>
    </row>
    <row r="123" spans="1:22" ht="11.25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2"/>
      <c r="Q123" s="3"/>
      <c r="R123" s="3"/>
      <c r="S123" s="3"/>
      <c r="T123" s="3"/>
      <c r="U123" s="3"/>
      <c r="V123" s="3"/>
    </row>
    <row r="124" spans="1:22" ht="11.25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2"/>
      <c r="Q124" s="3"/>
      <c r="R124" s="3"/>
      <c r="S124" s="3"/>
      <c r="T124" s="3"/>
      <c r="U124" s="3"/>
      <c r="V124" s="3"/>
    </row>
    <row r="125" spans="1:22" ht="11.25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2"/>
      <c r="Q125" s="3"/>
      <c r="R125" s="3"/>
      <c r="S125" s="3"/>
      <c r="T125" s="3"/>
      <c r="U125" s="3"/>
      <c r="V125" s="3"/>
    </row>
    <row r="126" spans="1:22" ht="11.25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2"/>
      <c r="Q126" s="3"/>
      <c r="R126" s="3"/>
      <c r="S126" s="3"/>
      <c r="T126" s="3"/>
      <c r="U126" s="3"/>
      <c r="V126" s="3"/>
    </row>
    <row r="127" spans="1:22" ht="11.25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2"/>
      <c r="Q127" s="3"/>
      <c r="R127" s="3"/>
      <c r="S127" s="3"/>
      <c r="T127" s="3"/>
      <c r="U127" s="3"/>
      <c r="V127" s="3"/>
    </row>
    <row r="128" spans="1:22" ht="11.25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2"/>
      <c r="Q128" s="3"/>
      <c r="R128" s="3"/>
      <c r="S128" s="3"/>
      <c r="T128" s="3"/>
      <c r="U128" s="3"/>
      <c r="V128" s="3"/>
    </row>
    <row r="129" spans="1:22" ht="11.25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2"/>
      <c r="Q129" s="3"/>
      <c r="R129" s="3"/>
      <c r="S129" s="3"/>
      <c r="T129" s="3"/>
      <c r="U129" s="3"/>
      <c r="V129" s="3"/>
    </row>
    <row r="130" spans="1:22" ht="11.25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2"/>
      <c r="Q130" s="3"/>
      <c r="R130" s="3"/>
      <c r="S130" s="3"/>
      <c r="T130" s="3"/>
      <c r="U130" s="3"/>
      <c r="V130" s="3"/>
    </row>
    <row r="131" spans="1:22" ht="11.25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2"/>
      <c r="Q131" s="3"/>
      <c r="R131" s="3"/>
      <c r="S131" s="3"/>
      <c r="T131" s="3"/>
      <c r="U131" s="3"/>
      <c r="V131" s="3"/>
    </row>
    <row r="132" spans="1:22" ht="11.25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2"/>
      <c r="Q132" s="3"/>
      <c r="R132" s="3"/>
      <c r="S132" s="3"/>
      <c r="T132" s="3"/>
      <c r="U132" s="3"/>
      <c r="V132" s="3"/>
    </row>
    <row r="133" spans="1:22" ht="11.25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2"/>
      <c r="Q133" s="3"/>
      <c r="R133" s="3"/>
      <c r="S133" s="3"/>
      <c r="T133" s="3"/>
      <c r="U133" s="3"/>
      <c r="V133" s="3"/>
    </row>
    <row r="134" spans="1:22" ht="11.25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2"/>
      <c r="Q134" s="3"/>
      <c r="R134" s="3"/>
      <c r="S134" s="3"/>
      <c r="T134" s="3"/>
      <c r="U134" s="3"/>
      <c r="V134" s="3"/>
    </row>
    <row r="135" spans="1:22" ht="11.25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2"/>
      <c r="Q135" s="3"/>
      <c r="R135" s="3"/>
      <c r="S135" s="3"/>
      <c r="T135" s="3"/>
      <c r="U135" s="3"/>
      <c r="V135" s="3"/>
    </row>
    <row r="136" spans="1:22" ht="11.25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2"/>
      <c r="Q136" s="3"/>
      <c r="R136" s="3"/>
      <c r="S136" s="3"/>
      <c r="T136" s="3"/>
      <c r="U136" s="3"/>
      <c r="V136" s="3"/>
    </row>
    <row r="137" spans="1:22" ht="11.25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2"/>
      <c r="Q137" s="3"/>
      <c r="R137" s="3"/>
      <c r="S137" s="3"/>
      <c r="T137" s="3"/>
      <c r="U137" s="3"/>
      <c r="V137" s="3"/>
    </row>
    <row r="138" spans="1:22" ht="11.25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2"/>
      <c r="Q138" s="3"/>
      <c r="R138" s="3"/>
      <c r="S138" s="3"/>
      <c r="T138" s="3"/>
      <c r="U138" s="3"/>
      <c r="V138" s="3"/>
    </row>
    <row r="139" spans="1:22" ht="11.25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2"/>
      <c r="Q139" s="3"/>
      <c r="R139" s="3"/>
      <c r="S139" s="3"/>
      <c r="T139" s="3"/>
      <c r="U139" s="3"/>
      <c r="V139" s="3"/>
    </row>
    <row r="140" spans="1:22" ht="11.25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2"/>
      <c r="Q140" s="3"/>
      <c r="R140" s="3"/>
      <c r="S140" s="3"/>
      <c r="T140" s="3"/>
      <c r="U140" s="3"/>
      <c r="V140" s="3"/>
    </row>
    <row r="141" spans="1:22" ht="11.25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2"/>
      <c r="Q141" s="3"/>
      <c r="R141" s="3"/>
      <c r="S141" s="3"/>
      <c r="T141" s="3"/>
      <c r="U141" s="3"/>
      <c r="V141" s="3"/>
    </row>
    <row r="142" spans="1:22" ht="11.25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2"/>
      <c r="Q142" s="3"/>
      <c r="R142" s="3"/>
      <c r="S142" s="3"/>
      <c r="T142" s="3"/>
      <c r="U142" s="3"/>
      <c r="V142" s="3"/>
    </row>
    <row r="143" spans="1:22" ht="11.25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2"/>
      <c r="Q143" s="3"/>
      <c r="R143" s="3"/>
      <c r="S143" s="3"/>
      <c r="T143" s="3"/>
      <c r="U143" s="3"/>
      <c r="V143" s="3"/>
    </row>
    <row r="144" spans="1:22" ht="11.25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2"/>
      <c r="Q144" s="3"/>
      <c r="R144" s="3"/>
      <c r="S144" s="3"/>
      <c r="T144" s="3"/>
      <c r="U144" s="3"/>
      <c r="V144" s="3"/>
    </row>
    <row r="145" spans="1:22" ht="11.25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2"/>
      <c r="Q145" s="3"/>
      <c r="R145" s="3"/>
      <c r="S145" s="3"/>
      <c r="T145" s="3"/>
      <c r="U145" s="3"/>
      <c r="V145" s="3"/>
    </row>
    <row r="146" spans="1:22" ht="11.25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2"/>
      <c r="Q146" s="3"/>
      <c r="R146" s="3"/>
      <c r="S146" s="3"/>
      <c r="T146" s="3"/>
      <c r="U146" s="3"/>
      <c r="V146" s="3"/>
    </row>
    <row r="147" spans="1:22" ht="11.25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2"/>
      <c r="Q147" s="3"/>
      <c r="R147" s="3"/>
      <c r="S147" s="3"/>
      <c r="T147" s="3"/>
      <c r="U147" s="3"/>
      <c r="V147" s="3"/>
    </row>
    <row r="148" spans="1:22" ht="11.25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2"/>
      <c r="Q148" s="3"/>
      <c r="R148" s="3"/>
      <c r="S148" s="3"/>
      <c r="T148" s="3"/>
      <c r="U148" s="3"/>
      <c r="V148" s="3"/>
    </row>
    <row r="149" spans="1:22" ht="11.25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2"/>
      <c r="Q149" s="3"/>
      <c r="R149" s="3"/>
      <c r="S149" s="3"/>
      <c r="T149" s="3"/>
      <c r="U149" s="3"/>
      <c r="V149" s="3"/>
    </row>
    <row r="150" spans="1:22" ht="11.25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2"/>
      <c r="Q150" s="3"/>
      <c r="R150" s="3"/>
      <c r="S150" s="3"/>
      <c r="T150" s="3"/>
      <c r="U150" s="3"/>
      <c r="V150" s="3"/>
    </row>
    <row r="151" spans="1:22" ht="11.25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2"/>
      <c r="Q151" s="3"/>
      <c r="R151" s="3"/>
      <c r="S151" s="3"/>
      <c r="T151" s="3"/>
      <c r="U151" s="3"/>
      <c r="V151" s="3"/>
    </row>
    <row r="152" spans="1:22" ht="11.25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2"/>
      <c r="Q152" s="3"/>
      <c r="R152" s="3"/>
      <c r="S152" s="3"/>
      <c r="T152" s="3"/>
      <c r="U152" s="3"/>
      <c r="V152" s="3"/>
    </row>
    <row r="153" spans="1:22" ht="11.25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2"/>
      <c r="Q153" s="3"/>
      <c r="R153" s="3"/>
      <c r="S153" s="3"/>
      <c r="T153" s="3"/>
      <c r="U153" s="3"/>
      <c r="V153" s="3"/>
    </row>
    <row r="154" spans="1:22" ht="11.25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2"/>
      <c r="Q154" s="3"/>
      <c r="R154" s="3"/>
      <c r="S154" s="3"/>
      <c r="T154" s="3"/>
      <c r="U154" s="3"/>
      <c r="V154" s="3"/>
    </row>
    <row r="155" spans="1:22" ht="11.25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2"/>
      <c r="Q155" s="3"/>
      <c r="R155" s="3"/>
      <c r="S155" s="3"/>
      <c r="T155" s="3"/>
      <c r="U155" s="3"/>
      <c r="V155" s="3"/>
    </row>
    <row r="156" spans="1:22" ht="11.25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2"/>
      <c r="Q156" s="3"/>
      <c r="R156" s="3"/>
      <c r="S156" s="3"/>
      <c r="T156" s="3"/>
      <c r="U156" s="3"/>
      <c r="V156" s="3"/>
    </row>
    <row r="157" spans="1:22" ht="11.25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2"/>
      <c r="Q157" s="3"/>
      <c r="R157" s="3"/>
      <c r="S157" s="3"/>
      <c r="T157" s="3"/>
      <c r="U157" s="3"/>
      <c r="V157" s="3"/>
    </row>
    <row r="158" spans="1:22" ht="11.25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2"/>
      <c r="Q158" s="3"/>
      <c r="R158" s="3"/>
      <c r="S158" s="3"/>
      <c r="T158" s="3"/>
      <c r="U158" s="3"/>
      <c r="V158" s="3"/>
    </row>
    <row r="159" spans="1:22" ht="11.25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2"/>
      <c r="Q159" s="3"/>
      <c r="R159" s="3"/>
      <c r="S159" s="3"/>
      <c r="T159" s="3"/>
      <c r="U159" s="3"/>
      <c r="V159" s="3"/>
    </row>
    <row r="160" spans="1:22" ht="11.25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2"/>
      <c r="Q160" s="3"/>
      <c r="R160" s="3"/>
      <c r="S160" s="3"/>
      <c r="T160" s="3"/>
      <c r="U160" s="3"/>
      <c r="V160" s="3"/>
    </row>
    <row r="161" spans="1:22" ht="11.25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2"/>
      <c r="Q161" s="3"/>
      <c r="R161" s="3"/>
      <c r="S161" s="3"/>
      <c r="T161" s="3"/>
      <c r="U161" s="3"/>
      <c r="V161" s="3"/>
    </row>
    <row r="162" spans="1:22" ht="11.25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2"/>
      <c r="Q162" s="3"/>
      <c r="R162" s="3"/>
      <c r="S162" s="3"/>
      <c r="T162" s="3"/>
      <c r="U162" s="3"/>
      <c r="V162" s="3"/>
    </row>
    <row r="163" spans="1:22" ht="11.25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2"/>
      <c r="Q163" s="3"/>
      <c r="R163" s="3"/>
      <c r="S163" s="3"/>
      <c r="T163" s="3"/>
      <c r="U163" s="3"/>
      <c r="V163" s="3"/>
    </row>
    <row r="164" spans="1:22" ht="11.25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2"/>
      <c r="Q164" s="3"/>
      <c r="R164" s="3"/>
      <c r="S164" s="3"/>
      <c r="T164" s="3"/>
      <c r="U164" s="3"/>
      <c r="V164" s="3"/>
    </row>
    <row r="165" spans="1:22" ht="11.25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2"/>
      <c r="Q165" s="3"/>
      <c r="R165" s="3"/>
      <c r="S165" s="3"/>
      <c r="T165" s="3"/>
      <c r="U165" s="3"/>
      <c r="V165" s="3"/>
    </row>
    <row r="166" spans="1:22" ht="11.25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2"/>
      <c r="Q166" s="3"/>
      <c r="R166" s="3"/>
      <c r="S166" s="3"/>
      <c r="T166" s="3"/>
      <c r="U166" s="3"/>
      <c r="V166" s="3"/>
    </row>
    <row r="167" spans="1:22" ht="11.25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2"/>
      <c r="Q167" s="3"/>
      <c r="R167" s="3"/>
      <c r="S167" s="3"/>
      <c r="T167" s="3"/>
      <c r="U167" s="3"/>
      <c r="V167" s="3"/>
    </row>
    <row r="168" spans="1:22" ht="11.25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2"/>
      <c r="Q168" s="3"/>
      <c r="R168" s="3"/>
      <c r="S168" s="3"/>
      <c r="T168" s="3"/>
      <c r="U168" s="3"/>
      <c r="V168" s="3"/>
    </row>
    <row r="169" spans="1:22" ht="11.25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2"/>
      <c r="Q169" s="3"/>
      <c r="R169" s="3"/>
      <c r="S169" s="3"/>
      <c r="T169" s="3"/>
      <c r="U169" s="3"/>
      <c r="V169" s="3"/>
    </row>
    <row r="170" spans="1:22" ht="11.25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2"/>
      <c r="Q170" s="3"/>
      <c r="R170" s="3"/>
      <c r="S170" s="3"/>
      <c r="T170" s="3"/>
      <c r="U170" s="3"/>
      <c r="V170" s="3"/>
    </row>
    <row r="171" spans="1:22" ht="11.25" x14ac:dyDescent="0.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2"/>
      <c r="Q171" s="3"/>
      <c r="R171" s="3"/>
      <c r="S171" s="3"/>
      <c r="T171" s="3"/>
      <c r="U171" s="3"/>
      <c r="V171" s="3"/>
    </row>
    <row r="172" spans="1:22" ht="11.25" x14ac:dyDescent="0.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2"/>
      <c r="Q172" s="3"/>
      <c r="R172" s="3"/>
      <c r="S172" s="3"/>
      <c r="T172" s="3"/>
      <c r="U172" s="3"/>
      <c r="V172" s="3"/>
    </row>
    <row r="173" spans="1:22" ht="11.25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2"/>
      <c r="Q173" s="3"/>
      <c r="R173" s="3"/>
      <c r="S173" s="3"/>
      <c r="T173" s="3"/>
      <c r="U173" s="3"/>
      <c r="V173" s="3"/>
    </row>
    <row r="174" spans="1:22" ht="11.25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2"/>
      <c r="Q174" s="3"/>
      <c r="R174" s="3"/>
      <c r="S174" s="3"/>
      <c r="T174" s="3"/>
      <c r="U174" s="3"/>
      <c r="V174" s="3"/>
    </row>
    <row r="175" spans="1:22" ht="11.25" x14ac:dyDescent="0.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2"/>
      <c r="Q175" s="3"/>
      <c r="R175" s="3"/>
      <c r="S175" s="3"/>
      <c r="T175" s="3"/>
      <c r="U175" s="3"/>
      <c r="V175" s="3"/>
    </row>
    <row r="176" spans="1:22" ht="11.25" x14ac:dyDescent="0.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2"/>
      <c r="Q176" s="3"/>
      <c r="R176" s="3"/>
      <c r="S176" s="3"/>
      <c r="T176" s="3"/>
      <c r="U176" s="3"/>
      <c r="V176" s="3"/>
    </row>
    <row r="177" spans="1:22" ht="11.25" x14ac:dyDescent="0.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2"/>
      <c r="Q177" s="3"/>
      <c r="R177" s="3"/>
      <c r="S177" s="3"/>
      <c r="T177" s="3"/>
      <c r="U177" s="3"/>
      <c r="V177" s="3"/>
    </row>
    <row r="178" spans="1:22" ht="11.25" x14ac:dyDescent="0.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2"/>
      <c r="Q178" s="3"/>
      <c r="R178" s="3"/>
      <c r="S178" s="3"/>
      <c r="T178" s="3"/>
      <c r="U178" s="3"/>
      <c r="V178" s="3"/>
    </row>
    <row r="179" spans="1:22" ht="11.25" x14ac:dyDescent="0.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2"/>
      <c r="Q179" s="3"/>
      <c r="R179" s="3"/>
      <c r="S179" s="3"/>
      <c r="T179" s="3"/>
      <c r="U179" s="3"/>
      <c r="V179" s="3"/>
    </row>
    <row r="180" spans="1:22" ht="11.25" x14ac:dyDescent="0.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2"/>
      <c r="Q180" s="3"/>
      <c r="R180" s="3"/>
      <c r="S180" s="3"/>
      <c r="T180" s="3"/>
      <c r="U180" s="3"/>
      <c r="V180" s="3"/>
    </row>
    <row r="181" spans="1:22" ht="11.25" x14ac:dyDescent="0.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2"/>
      <c r="Q181" s="3"/>
      <c r="R181" s="3"/>
      <c r="S181" s="3"/>
      <c r="T181" s="3"/>
      <c r="U181" s="3"/>
      <c r="V181" s="3"/>
    </row>
    <row r="182" spans="1:22" ht="11.25" x14ac:dyDescent="0.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2"/>
      <c r="Q182" s="3"/>
      <c r="R182" s="3"/>
      <c r="S182" s="3"/>
      <c r="T182" s="3"/>
      <c r="U182" s="3"/>
      <c r="V182" s="3"/>
    </row>
    <row r="183" spans="1:22" ht="11.25" x14ac:dyDescent="0.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2"/>
      <c r="Q183" s="3"/>
      <c r="R183" s="3"/>
      <c r="S183" s="3"/>
      <c r="T183" s="3"/>
      <c r="U183" s="3"/>
      <c r="V183" s="3"/>
    </row>
    <row r="184" spans="1:22" ht="11.25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2"/>
      <c r="Q184" s="3"/>
      <c r="R184" s="3"/>
      <c r="S184" s="3"/>
      <c r="T184" s="3"/>
      <c r="U184" s="3"/>
      <c r="V184" s="3"/>
    </row>
    <row r="185" spans="1:22" ht="11.25" x14ac:dyDescent="0.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2"/>
      <c r="Q185" s="3"/>
      <c r="R185" s="3"/>
      <c r="S185" s="3"/>
      <c r="T185" s="3"/>
      <c r="U185" s="3"/>
      <c r="V185" s="3"/>
    </row>
    <row r="186" spans="1:22" ht="11.25" x14ac:dyDescent="0.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2"/>
      <c r="Q186" s="3"/>
      <c r="R186" s="3"/>
      <c r="S186" s="3"/>
      <c r="T186" s="3"/>
      <c r="U186" s="3"/>
      <c r="V186" s="3"/>
    </row>
    <row r="187" spans="1:22" ht="11.25" x14ac:dyDescent="0.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2"/>
      <c r="Q187" s="3"/>
      <c r="R187" s="3"/>
      <c r="S187" s="3"/>
      <c r="T187" s="3"/>
      <c r="U187" s="3"/>
      <c r="V187" s="3"/>
    </row>
    <row r="188" spans="1:22" ht="11.25" x14ac:dyDescent="0.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2"/>
      <c r="Q188" s="3"/>
      <c r="R188" s="3"/>
      <c r="S188" s="3"/>
      <c r="T188" s="3"/>
      <c r="U188" s="3"/>
      <c r="V188" s="3"/>
    </row>
    <row r="189" spans="1:22" ht="11.25" x14ac:dyDescent="0.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2"/>
      <c r="Q189" s="3"/>
      <c r="R189" s="3"/>
      <c r="S189" s="3"/>
      <c r="T189" s="3"/>
      <c r="U189" s="3"/>
      <c r="V189" s="3"/>
    </row>
    <row r="190" spans="1:22" ht="11.25" x14ac:dyDescent="0.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2"/>
      <c r="Q190" s="3"/>
      <c r="R190" s="3"/>
      <c r="S190" s="3"/>
      <c r="T190" s="3"/>
      <c r="U190" s="3"/>
      <c r="V190" s="3"/>
    </row>
    <row r="191" spans="1:22" ht="11.25" x14ac:dyDescent="0.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2"/>
      <c r="Q191" s="3"/>
      <c r="R191" s="3"/>
      <c r="S191" s="3"/>
      <c r="T191" s="3"/>
      <c r="U191" s="3"/>
      <c r="V191" s="3"/>
    </row>
    <row r="192" spans="1:22" ht="11.25" x14ac:dyDescent="0.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2"/>
      <c r="Q192" s="3"/>
      <c r="R192" s="3"/>
      <c r="S192" s="3"/>
      <c r="T192" s="3"/>
      <c r="U192" s="3"/>
      <c r="V192" s="3"/>
    </row>
    <row r="193" spans="1:22" ht="11.25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2"/>
      <c r="Q193" s="3"/>
      <c r="R193" s="3"/>
      <c r="S193" s="3"/>
      <c r="T193" s="3"/>
      <c r="U193" s="3"/>
      <c r="V193" s="3"/>
    </row>
    <row r="194" spans="1:22" ht="11.25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2"/>
      <c r="Q194" s="3"/>
      <c r="R194" s="3"/>
      <c r="S194" s="3"/>
      <c r="T194" s="3"/>
      <c r="U194" s="3"/>
      <c r="V194" s="3"/>
    </row>
    <row r="195" spans="1:22" ht="11.25" x14ac:dyDescent="0.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2"/>
      <c r="Q195" s="3"/>
      <c r="R195" s="3"/>
      <c r="S195" s="3"/>
      <c r="T195" s="3"/>
      <c r="U195" s="3"/>
      <c r="V195" s="3"/>
    </row>
    <row r="196" spans="1:22" ht="11.25" x14ac:dyDescent="0.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2"/>
      <c r="Q196" s="3"/>
      <c r="R196" s="3"/>
      <c r="S196" s="3"/>
      <c r="T196" s="3"/>
      <c r="U196" s="3"/>
      <c r="V196" s="3"/>
    </row>
    <row r="197" spans="1:22" ht="11.25" x14ac:dyDescent="0.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2"/>
      <c r="Q197" s="3"/>
      <c r="R197" s="3"/>
      <c r="S197" s="3"/>
      <c r="T197" s="3"/>
      <c r="U197" s="3"/>
      <c r="V197" s="3"/>
    </row>
    <row r="198" spans="1:22" ht="11.25" x14ac:dyDescent="0.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2"/>
      <c r="Q198" s="3"/>
      <c r="R198" s="3"/>
      <c r="S198" s="3"/>
      <c r="T198" s="3"/>
      <c r="U198" s="3"/>
      <c r="V198" s="3"/>
    </row>
    <row r="199" spans="1:22" ht="11.25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2"/>
      <c r="Q199" s="3"/>
      <c r="R199" s="3"/>
      <c r="S199" s="3"/>
      <c r="T199" s="3"/>
      <c r="U199" s="3"/>
      <c r="V199" s="3"/>
    </row>
    <row r="200" spans="1:22" ht="11.25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2"/>
      <c r="Q200" s="3"/>
      <c r="R200" s="3"/>
      <c r="S200" s="3"/>
      <c r="T200" s="3"/>
      <c r="U200" s="3"/>
      <c r="V200" s="3"/>
    </row>
    <row r="201" spans="1:22" ht="11.25" x14ac:dyDescent="0.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2"/>
      <c r="Q201" s="3"/>
      <c r="R201" s="3"/>
      <c r="S201" s="3"/>
      <c r="T201" s="3"/>
      <c r="U201" s="3"/>
      <c r="V201" s="3"/>
    </row>
    <row r="202" spans="1:22" ht="11.25" x14ac:dyDescent="0.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2"/>
      <c r="Q202" s="3"/>
      <c r="R202" s="3"/>
      <c r="S202" s="3"/>
      <c r="T202" s="3"/>
      <c r="U202" s="3"/>
      <c r="V202" s="3"/>
    </row>
    <row r="203" spans="1:22" ht="11.25" x14ac:dyDescent="0.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2"/>
      <c r="Q203" s="3"/>
      <c r="R203" s="3"/>
      <c r="S203" s="3"/>
      <c r="T203" s="3"/>
      <c r="U203" s="3"/>
      <c r="V203" s="3"/>
    </row>
    <row r="204" spans="1:22" ht="11.25" x14ac:dyDescent="0.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2"/>
      <c r="Q204" s="3"/>
      <c r="R204" s="3"/>
      <c r="S204" s="3"/>
      <c r="T204" s="3"/>
      <c r="U204" s="3"/>
      <c r="V204" s="3"/>
    </row>
    <row r="205" spans="1:22" ht="11.25" x14ac:dyDescent="0.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2"/>
      <c r="Q205" s="3"/>
      <c r="R205" s="3"/>
      <c r="S205" s="3"/>
      <c r="T205" s="3"/>
      <c r="U205" s="3"/>
      <c r="V205" s="3"/>
    </row>
    <row r="206" spans="1:22" ht="11.25" x14ac:dyDescent="0.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2"/>
      <c r="Q206" s="3"/>
      <c r="R206" s="3"/>
      <c r="S206" s="3"/>
      <c r="T206" s="3"/>
      <c r="U206" s="3"/>
      <c r="V206" s="3"/>
    </row>
    <row r="207" spans="1:22" ht="11.25" x14ac:dyDescent="0.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2"/>
      <c r="Q207" s="3"/>
      <c r="R207" s="3"/>
      <c r="S207" s="3"/>
      <c r="T207" s="3"/>
      <c r="U207" s="3"/>
      <c r="V207" s="3"/>
    </row>
    <row r="208" spans="1:22" ht="11.25" x14ac:dyDescent="0.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2"/>
      <c r="Q208" s="3"/>
      <c r="R208" s="3"/>
      <c r="S208" s="3"/>
      <c r="T208" s="3"/>
      <c r="U208" s="3"/>
      <c r="V208" s="3"/>
    </row>
    <row r="209" spans="1:22" ht="11.25" x14ac:dyDescent="0.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2"/>
      <c r="Q209" s="3"/>
      <c r="R209" s="3"/>
      <c r="S209" s="3"/>
      <c r="T209" s="3"/>
      <c r="U209" s="3"/>
      <c r="V209" s="3"/>
    </row>
    <row r="210" spans="1:22" ht="11.25" x14ac:dyDescent="0.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2"/>
      <c r="Q210" s="3"/>
      <c r="R210" s="3"/>
      <c r="S210" s="3"/>
      <c r="T210" s="3"/>
      <c r="U210" s="3"/>
      <c r="V210" s="3"/>
    </row>
    <row r="211" spans="1:22" ht="11.25" x14ac:dyDescent="0.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2"/>
      <c r="Q211" s="3"/>
      <c r="R211" s="3"/>
      <c r="S211" s="3"/>
      <c r="T211" s="3"/>
      <c r="U211" s="3"/>
      <c r="V211" s="3"/>
    </row>
    <row r="212" spans="1:22" ht="11.25" x14ac:dyDescent="0.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2"/>
      <c r="Q212" s="3"/>
      <c r="R212" s="3"/>
      <c r="S212" s="3"/>
      <c r="T212" s="3"/>
      <c r="U212" s="3"/>
      <c r="V212" s="3"/>
    </row>
    <row r="213" spans="1:22" ht="11.25" x14ac:dyDescent="0.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2"/>
      <c r="Q213" s="3"/>
      <c r="R213" s="3"/>
      <c r="S213" s="3"/>
      <c r="T213" s="3"/>
      <c r="U213" s="3"/>
      <c r="V213" s="3"/>
    </row>
    <row r="214" spans="1:22" ht="11.25" x14ac:dyDescent="0.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2"/>
      <c r="Q214" s="3"/>
      <c r="R214" s="3"/>
      <c r="S214" s="3"/>
      <c r="T214" s="3"/>
      <c r="U214" s="3"/>
      <c r="V214" s="3"/>
    </row>
    <row r="215" spans="1:22" ht="11.25" x14ac:dyDescent="0.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2"/>
      <c r="Q215" s="3"/>
      <c r="R215" s="3"/>
      <c r="S215" s="3"/>
      <c r="T215" s="3"/>
      <c r="U215" s="3"/>
      <c r="V215" s="3"/>
    </row>
    <row r="216" spans="1:22" ht="11.25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2"/>
      <c r="Q216" s="3"/>
      <c r="R216" s="3"/>
      <c r="S216" s="3"/>
      <c r="T216" s="3"/>
      <c r="U216" s="3"/>
      <c r="V216" s="3"/>
    </row>
    <row r="217" spans="1:22" ht="11.25" x14ac:dyDescent="0.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2"/>
      <c r="Q217" s="3"/>
      <c r="R217" s="3"/>
      <c r="S217" s="3"/>
      <c r="T217" s="3"/>
      <c r="U217" s="3"/>
      <c r="V217" s="3"/>
    </row>
    <row r="218" spans="1:22" ht="11.25" x14ac:dyDescent="0.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2"/>
      <c r="Q218" s="3"/>
      <c r="R218" s="3"/>
      <c r="S218" s="3"/>
      <c r="T218" s="3"/>
      <c r="U218" s="3"/>
      <c r="V218" s="3"/>
    </row>
    <row r="219" spans="1:22" ht="11.25" x14ac:dyDescent="0.1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2"/>
      <c r="Q219" s="3"/>
      <c r="R219" s="3"/>
      <c r="S219" s="3"/>
      <c r="T219" s="3"/>
      <c r="U219" s="3"/>
      <c r="V219" s="3"/>
    </row>
    <row r="220" spans="1:22" ht="11.25" x14ac:dyDescent="0.1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2"/>
      <c r="Q220" s="3"/>
      <c r="R220" s="3"/>
      <c r="S220" s="3"/>
      <c r="T220" s="3"/>
      <c r="U220" s="3"/>
      <c r="V220" s="3"/>
    </row>
    <row r="221" spans="1:22" ht="11.25" x14ac:dyDescent="0.1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2"/>
      <c r="Q221" s="3"/>
      <c r="R221" s="3"/>
      <c r="S221" s="3"/>
      <c r="T221" s="3"/>
      <c r="U221" s="3"/>
      <c r="V221" s="3"/>
    </row>
    <row r="222" spans="1:22" ht="11.25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2"/>
      <c r="Q222" s="3"/>
      <c r="R222" s="3"/>
      <c r="S222" s="3"/>
      <c r="T222" s="3"/>
      <c r="U222" s="3"/>
      <c r="V222" s="3"/>
    </row>
    <row r="223" spans="1:22" ht="11.25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2"/>
      <c r="Q223" s="3"/>
      <c r="R223" s="3"/>
      <c r="S223" s="3"/>
      <c r="T223" s="3"/>
      <c r="U223" s="3"/>
      <c r="V223" s="3"/>
    </row>
    <row r="224" spans="1:22" ht="11.25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2"/>
      <c r="Q224" s="3"/>
      <c r="R224" s="3"/>
      <c r="S224" s="3"/>
      <c r="T224" s="3"/>
      <c r="U224" s="3"/>
      <c r="V224" s="3"/>
    </row>
    <row r="225" spans="1:22" ht="11.25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2"/>
      <c r="Q225" s="3"/>
      <c r="R225" s="3"/>
      <c r="S225" s="3"/>
      <c r="T225" s="3"/>
      <c r="U225" s="3"/>
      <c r="V225" s="3"/>
    </row>
    <row r="226" spans="1:22" ht="11.25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2"/>
      <c r="Q226" s="3"/>
      <c r="R226" s="3"/>
      <c r="S226" s="3"/>
      <c r="T226" s="3"/>
      <c r="U226" s="3"/>
      <c r="V226" s="3"/>
    </row>
    <row r="227" spans="1:22" ht="11.25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2"/>
      <c r="Q227" s="3"/>
      <c r="R227" s="3"/>
      <c r="S227" s="3"/>
      <c r="T227" s="3"/>
      <c r="U227" s="3"/>
      <c r="V227" s="3"/>
    </row>
    <row r="228" spans="1:22" ht="11.25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2"/>
      <c r="Q228" s="3"/>
      <c r="R228" s="3"/>
      <c r="S228" s="3"/>
      <c r="T228" s="3"/>
      <c r="U228" s="3"/>
      <c r="V228" s="3"/>
    </row>
    <row r="229" spans="1:22" ht="11.25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2"/>
      <c r="Q229" s="3"/>
      <c r="R229" s="3"/>
      <c r="S229" s="3"/>
      <c r="T229" s="3"/>
      <c r="U229" s="3"/>
      <c r="V229" s="3"/>
    </row>
    <row r="230" spans="1:22" ht="11.25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2"/>
      <c r="Q230" s="3"/>
      <c r="R230" s="3"/>
      <c r="S230" s="3"/>
      <c r="T230" s="3"/>
      <c r="U230" s="3"/>
      <c r="V230" s="3"/>
    </row>
    <row r="231" spans="1:22" ht="11.25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2"/>
      <c r="Q231" s="3"/>
      <c r="R231" s="3"/>
      <c r="S231" s="3"/>
      <c r="T231" s="3"/>
      <c r="U231" s="3"/>
      <c r="V231" s="3"/>
    </row>
    <row r="232" spans="1:22" ht="11.25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2"/>
      <c r="Q232" s="3"/>
      <c r="R232" s="3"/>
      <c r="S232" s="3"/>
      <c r="T232" s="3"/>
      <c r="U232" s="3"/>
      <c r="V232" s="3"/>
    </row>
    <row r="233" spans="1:22" ht="11.25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2"/>
      <c r="Q233" s="3"/>
      <c r="R233" s="3"/>
      <c r="S233" s="3"/>
      <c r="T233" s="3"/>
      <c r="U233" s="3"/>
      <c r="V233" s="3"/>
    </row>
    <row r="234" spans="1:22" ht="11.25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2"/>
      <c r="Q234" s="3"/>
      <c r="R234" s="3"/>
      <c r="S234" s="3"/>
      <c r="T234" s="3"/>
      <c r="U234" s="3"/>
      <c r="V234" s="3"/>
    </row>
    <row r="235" spans="1:22" ht="11.25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2"/>
      <c r="Q235" s="3"/>
      <c r="R235" s="3"/>
      <c r="S235" s="3"/>
      <c r="T235" s="3"/>
      <c r="U235" s="3"/>
      <c r="V235" s="3"/>
    </row>
    <row r="236" spans="1:22" ht="11.25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2"/>
      <c r="Q236" s="3"/>
      <c r="R236" s="3"/>
      <c r="S236" s="3"/>
      <c r="T236" s="3"/>
      <c r="U236" s="3"/>
      <c r="V236" s="3"/>
    </row>
    <row r="237" spans="1:22" ht="11.25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2"/>
      <c r="Q237" s="3"/>
      <c r="R237" s="3"/>
      <c r="S237" s="3"/>
      <c r="T237" s="3"/>
      <c r="U237" s="3"/>
      <c r="V237" s="3"/>
    </row>
    <row r="238" spans="1:22" ht="11.25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2"/>
      <c r="Q238" s="3"/>
      <c r="R238" s="3"/>
      <c r="S238" s="3"/>
      <c r="T238" s="3"/>
      <c r="U238" s="3"/>
      <c r="V238" s="3"/>
    </row>
    <row r="239" spans="1:22" ht="11.25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2"/>
      <c r="Q239" s="3"/>
      <c r="R239" s="3"/>
      <c r="S239" s="3"/>
      <c r="T239" s="3"/>
      <c r="U239" s="3"/>
      <c r="V239" s="3"/>
    </row>
    <row r="240" spans="1:22" ht="11.25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2"/>
      <c r="Q240" s="3"/>
      <c r="R240" s="3"/>
      <c r="S240" s="3"/>
      <c r="T240" s="3"/>
      <c r="U240" s="3"/>
      <c r="V240" s="3"/>
    </row>
    <row r="241" spans="1:22" ht="11.25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2"/>
      <c r="Q241" s="3"/>
      <c r="R241" s="3"/>
      <c r="S241" s="3"/>
      <c r="T241" s="3"/>
      <c r="U241" s="3"/>
      <c r="V241" s="3"/>
    </row>
    <row r="242" spans="1:22" ht="11.25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2"/>
      <c r="Q242" s="3"/>
      <c r="R242" s="3"/>
      <c r="S242" s="3"/>
      <c r="T242" s="3"/>
      <c r="U242" s="3"/>
      <c r="V242" s="3"/>
    </row>
    <row r="243" spans="1:22" ht="11.25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2"/>
      <c r="Q243" s="3"/>
      <c r="R243" s="3"/>
      <c r="S243" s="3"/>
      <c r="T243" s="3"/>
      <c r="U243" s="3"/>
      <c r="V243" s="3"/>
    </row>
    <row r="244" spans="1:22" ht="11.25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2"/>
      <c r="Q244" s="3"/>
      <c r="R244" s="3"/>
      <c r="S244" s="3"/>
      <c r="T244" s="3"/>
      <c r="U244" s="3"/>
      <c r="V244" s="3"/>
    </row>
    <row r="245" spans="1:22" ht="11.25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2"/>
      <c r="Q245" s="3"/>
      <c r="R245" s="3"/>
      <c r="S245" s="3"/>
      <c r="T245" s="3"/>
      <c r="U245" s="3"/>
      <c r="V245" s="3"/>
    </row>
    <row r="246" spans="1:22" ht="11.25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2"/>
      <c r="Q246" s="3"/>
      <c r="R246" s="3"/>
      <c r="S246" s="3"/>
      <c r="T246" s="3"/>
      <c r="U246" s="3"/>
      <c r="V246" s="3"/>
    </row>
    <row r="247" spans="1:22" ht="11.25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2"/>
      <c r="Q247" s="3"/>
      <c r="R247" s="3"/>
      <c r="S247" s="3"/>
      <c r="T247" s="3"/>
      <c r="U247" s="3"/>
      <c r="V247" s="3"/>
    </row>
    <row r="248" spans="1:22" ht="11.25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2"/>
      <c r="Q248" s="3"/>
      <c r="R248" s="3"/>
      <c r="S248" s="3"/>
      <c r="T248" s="3"/>
      <c r="U248" s="3"/>
      <c r="V248" s="3"/>
    </row>
    <row r="249" spans="1:22" ht="11.25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2"/>
      <c r="Q249" s="3"/>
      <c r="R249" s="3"/>
      <c r="S249" s="3"/>
      <c r="T249" s="3"/>
      <c r="U249" s="3"/>
      <c r="V249" s="3"/>
    </row>
    <row r="250" spans="1:22" ht="11.25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2"/>
      <c r="Q250" s="3"/>
      <c r="R250" s="3"/>
      <c r="S250" s="3"/>
      <c r="T250" s="3"/>
      <c r="U250" s="3"/>
      <c r="V250" s="3"/>
    </row>
    <row r="251" spans="1:22" ht="11.25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2"/>
      <c r="Q251" s="3"/>
      <c r="R251" s="3"/>
      <c r="S251" s="3"/>
      <c r="T251" s="3"/>
      <c r="U251" s="3"/>
      <c r="V251" s="3"/>
    </row>
    <row r="252" spans="1:22" ht="11.25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2"/>
      <c r="Q252" s="3"/>
      <c r="R252" s="3"/>
      <c r="S252" s="3"/>
      <c r="T252" s="3"/>
      <c r="U252" s="3"/>
      <c r="V252" s="3"/>
    </row>
    <row r="253" spans="1:22" ht="11.25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2"/>
      <c r="Q253" s="3"/>
      <c r="R253" s="3"/>
      <c r="S253" s="3"/>
      <c r="T253" s="3"/>
      <c r="U253" s="3"/>
      <c r="V253" s="3"/>
    </row>
    <row r="254" spans="1:22" ht="11.25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2"/>
      <c r="Q254" s="3"/>
      <c r="R254" s="3"/>
      <c r="S254" s="3"/>
      <c r="T254" s="3"/>
      <c r="U254" s="3"/>
      <c r="V254" s="3"/>
    </row>
    <row r="255" spans="1:22" ht="11.25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2"/>
      <c r="Q255" s="3"/>
      <c r="R255" s="3"/>
      <c r="S255" s="3"/>
      <c r="T255" s="3"/>
      <c r="U255" s="3"/>
      <c r="V255" s="3"/>
    </row>
    <row r="256" spans="1:22" ht="11.25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2"/>
      <c r="Q256" s="3"/>
      <c r="R256" s="3"/>
      <c r="S256" s="3"/>
      <c r="T256" s="3"/>
      <c r="U256" s="3"/>
      <c r="V256" s="3"/>
    </row>
    <row r="257" spans="1:22" ht="11.25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2"/>
      <c r="Q257" s="3"/>
      <c r="R257" s="3"/>
      <c r="S257" s="3"/>
      <c r="T257" s="3"/>
      <c r="U257" s="3"/>
      <c r="V257" s="3"/>
    </row>
    <row r="258" spans="1:22" ht="11.25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2"/>
      <c r="Q258" s="3"/>
      <c r="R258" s="3"/>
      <c r="S258" s="3"/>
      <c r="T258" s="3"/>
      <c r="U258" s="3"/>
      <c r="V258" s="3"/>
    </row>
    <row r="259" spans="1:22" ht="11.25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2"/>
      <c r="Q259" s="3"/>
      <c r="R259" s="3"/>
      <c r="S259" s="3"/>
      <c r="T259" s="3"/>
      <c r="U259" s="3"/>
      <c r="V259" s="3"/>
    </row>
    <row r="260" spans="1:22" ht="11.25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2"/>
      <c r="Q260" s="3"/>
      <c r="R260" s="3"/>
      <c r="S260" s="3"/>
      <c r="T260" s="3"/>
      <c r="U260" s="3"/>
      <c r="V260" s="3"/>
    </row>
    <row r="261" spans="1:22" ht="11.25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2"/>
      <c r="Q261" s="3"/>
      <c r="R261" s="3"/>
      <c r="S261" s="3"/>
      <c r="T261" s="3"/>
      <c r="U261" s="3"/>
      <c r="V261" s="3"/>
    </row>
    <row r="262" spans="1:22" ht="11.25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2"/>
      <c r="Q262" s="3"/>
      <c r="R262" s="3"/>
      <c r="S262" s="3"/>
      <c r="T262" s="3"/>
      <c r="U262" s="3"/>
      <c r="V262" s="3"/>
    </row>
    <row r="263" spans="1:22" ht="11.25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2"/>
      <c r="Q263" s="3"/>
      <c r="R263" s="3"/>
      <c r="S263" s="3"/>
      <c r="T263" s="3"/>
      <c r="U263" s="3"/>
      <c r="V263" s="3"/>
    </row>
    <row r="264" spans="1:22" ht="11.25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2"/>
      <c r="Q264" s="3"/>
      <c r="R264" s="3"/>
      <c r="S264" s="3"/>
      <c r="T264" s="3"/>
      <c r="U264" s="3"/>
      <c r="V264" s="3"/>
    </row>
    <row r="265" spans="1:22" ht="11.25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2"/>
      <c r="Q265" s="3"/>
      <c r="R265" s="3"/>
      <c r="S265" s="3"/>
      <c r="T265" s="3"/>
      <c r="U265" s="3"/>
      <c r="V265" s="3"/>
    </row>
    <row r="266" spans="1:22" ht="11.25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2"/>
      <c r="Q266" s="3"/>
      <c r="R266" s="3"/>
      <c r="S266" s="3"/>
      <c r="T266" s="3"/>
      <c r="U266" s="3"/>
      <c r="V266" s="3"/>
    </row>
    <row r="267" spans="1:22" ht="11.25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2"/>
      <c r="Q267" s="3"/>
      <c r="R267" s="3"/>
      <c r="S267" s="3"/>
      <c r="T267" s="3"/>
      <c r="U267" s="3"/>
      <c r="V267" s="3"/>
    </row>
    <row r="268" spans="1:22" ht="11.25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2"/>
      <c r="Q268" s="3"/>
      <c r="R268" s="3"/>
      <c r="S268" s="3"/>
      <c r="T268" s="3"/>
      <c r="U268" s="3"/>
      <c r="V268" s="3"/>
    </row>
    <row r="269" spans="1:22" ht="11.25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2"/>
      <c r="Q269" s="3"/>
      <c r="R269" s="3"/>
      <c r="S269" s="3"/>
      <c r="T269" s="3"/>
      <c r="U269" s="3"/>
      <c r="V269" s="3"/>
    </row>
    <row r="270" spans="1:22" ht="11.25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2"/>
      <c r="Q270" s="3"/>
      <c r="R270" s="3"/>
      <c r="S270" s="3"/>
      <c r="T270" s="3"/>
      <c r="U270" s="3"/>
      <c r="V270" s="3"/>
    </row>
    <row r="271" spans="1:22" ht="11.25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2"/>
      <c r="Q271" s="3"/>
      <c r="R271" s="3"/>
      <c r="S271" s="3"/>
      <c r="T271" s="3"/>
      <c r="U271" s="3"/>
      <c r="V271" s="3"/>
    </row>
    <row r="272" spans="1:22" ht="11.25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2"/>
      <c r="Q272" s="3"/>
      <c r="R272" s="3"/>
      <c r="S272" s="3"/>
      <c r="T272" s="3"/>
      <c r="U272" s="3"/>
      <c r="V272" s="3"/>
    </row>
    <row r="273" spans="1:22" ht="11.25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2"/>
      <c r="Q273" s="3"/>
      <c r="R273" s="3"/>
      <c r="S273" s="3"/>
      <c r="T273" s="3"/>
      <c r="U273" s="3"/>
      <c r="V273" s="3"/>
    </row>
    <row r="274" spans="1:22" ht="11.25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2"/>
      <c r="Q274" s="3"/>
      <c r="R274" s="3"/>
      <c r="S274" s="3"/>
      <c r="T274" s="3"/>
      <c r="U274" s="3"/>
      <c r="V274" s="3"/>
    </row>
    <row r="275" spans="1:22" ht="11.25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2"/>
      <c r="Q275" s="3"/>
      <c r="R275" s="3"/>
      <c r="S275" s="3"/>
      <c r="T275" s="3"/>
      <c r="U275" s="3"/>
      <c r="V275" s="3"/>
    </row>
    <row r="276" spans="1:22" ht="11.25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2"/>
      <c r="Q276" s="3"/>
      <c r="R276" s="3"/>
      <c r="S276" s="3"/>
      <c r="T276" s="3"/>
      <c r="U276" s="3"/>
      <c r="V276" s="3"/>
    </row>
    <row r="277" spans="1:22" ht="11.25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2"/>
      <c r="Q277" s="3"/>
      <c r="R277" s="3"/>
      <c r="S277" s="3"/>
      <c r="T277" s="3"/>
      <c r="U277" s="3"/>
      <c r="V277" s="3"/>
    </row>
    <row r="278" spans="1:22" ht="11.25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2"/>
      <c r="Q278" s="3"/>
      <c r="R278" s="3"/>
      <c r="S278" s="3"/>
      <c r="T278" s="3"/>
      <c r="U278" s="3"/>
      <c r="V278" s="3"/>
    </row>
    <row r="279" spans="1:22" ht="11.25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2"/>
      <c r="Q279" s="3"/>
      <c r="R279" s="3"/>
      <c r="S279" s="3"/>
      <c r="T279" s="3"/>
      <c r="U279" s="3"/>
      <c r="V279" s="3"/>
    </row>
    <row r="280" spans="1:22" ht="11.25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2"/>
      <c r="Q280" s="3"/>
      <c r="R280" s="3"/>
      <c r="S280" s="3"/>
      <c r="T280" s="3"/>
      <c r="U280" s="3"/>
      <c r="V280" s="3"/>
    </row>
    <row r="281" spans="1:22" ht="11.25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2"/>
      <c r="Q281" s="3"/>
      <c r="R281" s="3"/>
      <c r="S281" s="3"/>
      <c r="T281" s="3"/>
      <c r="U281" s="3"/>
      <c r="V281" s="3"/>
    </row>
    <row r="282" spans="1:22" ht="11.25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2"/>
      <c r="Q282" s="3"/>
      <c r="R282" s="3"/>
      <c r="S282" s="3"/>
      <c r="T282" s="3"/>
      <c r="U282" s="3"/>
      <c r="V282" s="3"/>
    </row>
    <row r="283" spans="1:22" ht="11.25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2"/>
      <c r="Q283" s="3"/>
      <c r="R283" s="3"/>
      <c r="S283" s="3"/>
      <c r="T283" s="3"/>
      <c r="U283" s="3"/>
      <c r="V283" s="3"/>
    </row>
    <row r="284" spans="1:22" ht="11.25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2"/>
      <c r="Q284" s="3"/>
      <c r="R284" s="3"/>
      <c r="S284" s="3"/>
      <c r="T284" s="3"/>
      <c r="U284" s="3"/>
      <c r="V284" s="3"/>
    </row>
    <row r="285" spans="1:22" ht="11.25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2"/>
      <c r="Q285" s="3"/>
      <c r="R285" s="3"/>
      <c r="S285" s="3"/>
      <c r="T285" s="3"/>
      <c r="U285" s="3"/>
      <c r="V285" s="3"/>
    </row>
    <row r="286" spans="1:22" ht="11.25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2"/>
      <c r="Q286" s="3"/>
      <c r="R286" s="3"/>
      <c r="S286" s="3"/>
      <c r="T286" s="3"/>
      <c r="U286" s="3"/>
      <c r="V286" s="3"/>
    </row>
    <row r="287" spans="1:22" ht="11.25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2"/>
      <c r="Q287" s="3"/>
      <c r="R287" s="3"/>
      <c r="S287" s="3"/>
      <c r="T287" s="3"/>
      <c r="U287" s="3"/>
      <c r="V287" s="3"/>
    </row>
    <row r="288" spans="1:22" ht="11.25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2"/>
      <c r="Q288" s="3"/>
      <c r="R288" s="3"/>
      <c r="S288" s="3"/>
      <c r="T288" s="3"/>
      <c r="U288" s="3"/>
      <c r="V288" s="3"/>
    </row>
    <row r="289" spans="1:22" ht="11.25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2"/>
      <c r="Q289" s="3"/>
      <c r="R289" s="3"/>
      <c r="S289" s="3"/>
      <c r="T289" s="3"/>
      <c r="U289" s="3"/>
      <c r="V289" s="3"/>
    </row>
    <row r="290" spans="1:22" ht="11.25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2"/>
      <c r="Q290" s="3"/>
      <c r="R290" s="3"/>
      <c r="S290" s="3"/>
      <c r="T290" s="3"/>
      <c r="U290" s="3"/>
      <c r="V290" s="3"/>
    </row>
    <row r="291" spans="1:22" ht="11.25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2"/>
      <c r="Q291" s="3"/>
      <c r="R291" s="3"/>
      <c r="S291" s="3"/>
      <c r="T291" s="3"/>
      <c r="U291" s="3"/>
      <c r="V291" s="3"/>
    </row>
    <row r="292" spans="1:22" ht="11.25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2"/>
      <c r="Q292" s="3"/>
      <c r="R292" s="3"/>
      <c r="S292" s="3"/>
      <c r="T292" s="3"/>
      <c r="U292" s="3"/>
      <c r="V292" s="3"/>
    </row>
    <row r="293" spans="1:22" ht="11.25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2"/>
      <c r="Q293" s="3"/>
      <c r="R293" s="3"/>
      <c r="S293" s="3"/>
      <c r="T293" s="3"/>
      <c r="U293" s="3"/>
      <c r="V293" s="3"/>
    </row>
    <row r="294" spans="1:22" ht="11.25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2"/>
      <c r="Q294" s="3"/>
      <c r="R294" s="3"/>
      <c r="S294" s="3"/>
      <c r="T294" s="3"/>
      <c r="U294" s="3"/>
      <c r="V294" s="3"/>
    </row>
    <row r="295" spans="1:22" ht="11.25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2"/>
      <c r="Q295" s="3"/>
      <c r="R295" s="3"/>
      <c r="S295" s="3"/>
      <c r="T295" s="3"/>
      <c r="U295" s="3"/>
      <c r="V295" s="3"/>
    </row>
    <row r="296" spans="1:22" ht="11.25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2"/>
      <c r="Q296" s="3"/>
      <c r="R296" s="3"/>
      <c r="S296" s="3"/>
      <c r="T296" s="3"/>
      <c r="U296" s="3"/>
      <c r="V296" s="3"/>
    </row>
    <row r="297" spans="1:22" ht="11.25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2"/>
      <c r="Q297" s="3"/>
      <c r="R297" s="3"/>
      <c r="S297" s="3"/>
      <c r="T297" s="3"/>
      <c r="U297" s="3"/>
      <c r="V297" s="3"/>
    </row>
    <row r="298" spans="1:22" ht="11.25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2"/>
      <c r="Q298" s="3"/>
      <c r="R298" s="3"/>
      <c r="S298" s="3"/>
      <c r="T298" s="3"/>
      <c r="U298" s="3"/>
      <c r="V298" s="3"/>
    </row>
    <row r="299" spans="1:22" ht="11.25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2"/>
      <c r="Q299" s="3"/>
      <c r="R299" s="3"/>
      <c r="S299" s="3"/>
      <c r="T299" s="3"/>
      <c r="U299" s="3"/>
      <c r="V299" s="3"/>
    </row>
    <row r="300" spans="1:22" ht="11.25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2"/>
      <c r="Q300" s="3"/>
      <c r="R300" s="3"/>
      <c r="S300" s="3"/>
      <c r="T300" s="3"/>
      <c r="U300" s="3"/>
      <c r="V300" s="3"/>
    </row>
    <row r="301" spans="1:22" ht="11.25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2"/>
      <c r="Q301" s="3"/>
      <c r="R301" s="3"/>
      <c r="S301" s="3"/>
      <c r="T301" s="3"/>
      <c r="U301" s="3"/>
      <c r="V301" s="3"/>
    </row>
    <row r="302" spans="1:22" ht="11.25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2"/>
      <c r="Q302" s="3"/>
      <c r="R302" s="3"/>
      <c r="S302" s="3"/>
      <c r="T302" s="3"/>
      <c r="U302" s="3"/>
      <c r="V302" s="3"/>
    </row>
    <row r="303" spans="1:22" ht="11.25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2"/>
      <c r="Q303" s="3"/>
      <c r="R303" s="3"/>
      <c r="S303" s="3"/>
      <c r="T303" s="3"/>
      <c r="U303" s="3"/>
      <c r="V303" s="3"/>
    </row>
    <row r="304" spans="1:22" ht="11.25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2"/>
      <c r="Q304" s="3"/>
      <c r="R304" s="3"/>
      <c r="S304" s="3"/>
      <c r="T304" s="3"/>
      <c r="U304" s="3"/>
      <c r="V304" s="3"/>
    </row>
    <row r="305" spans="1:22" ht="11.25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2"/>
      <c r="Q305" s="3"/>
      <c r="R305" s="3"/>
      <c r="S305" s="3"/>
      <c r="T305" s="3"/>
      <c r="U305" s="3"/>
      <c r="V305" s="3"/>
    </row>
    <row r="306" spans="1:22" ht="11.25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2"/>
      <c r="Q306" s="3"/>
      <c r="R306" s="3"/>
      <c r="S306" s="3"/>
      <c r="T306" s="3"/>
      <c r="U306" s="3"/>
      <c r="V306" s="3"/>
    </row>
    <row r="307" spans="1:22" ht="11.25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2"/>
      <c r="Q307" s="3"/>
      <c r="R307" s="3"/>
      <c r="S307" s="3"/>
      <c r="T307" s="3"/>
      <c r="U307" s="3"/>
      <c r="V307" s="3"/>
    </row>
    <row r="308" spans="1:22" ht="11.25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2"/>
      <c r="Q308" s="3"/>
      <c r="R308" s="3"/>
      <c r="S308" s="3"/>
      <c r="T308" s="3"/>
      <c r="U308" s="3"/>
      <c r="V308" s="3"/>
    </row>
    <row r="309" spans="1:22" ht="11.25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2"/>
      <c r="Q309" s="3"/>
      <c r="R309" s="3"/>
      <c r="S309" s="3"/>
      <c r="T309" s="3"/>
      <c r="U309" s="3"/>
      <c r="V309" s="3"/>
    </row>
    <row r="310" spans="1:22" ht="11.25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2"/>
      <c r="Q310" s="3"/>
      <c r="R310" s="3"/>
      <c r="S310" s="3"/>
      <c r="T310" s="3"/>
      <c r="U310" s="3"/>
      <c r="V310" s="3"/>
    </row>
    <row r="311" spans="1:22" ht="11.25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2"/>
      <c r="Q311" s="3"/>
      <c r="R311" s="3"/>
      <c r="S311" s="3"/>
      <c r="T311" s="3"/>
      <c r="U311" s="3"/>
      <c r="V311" s="3"/>
    </row>
    <row r="312" spans="1:22" ht="11.25" x14ac:dyDescent="0.1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2"/>
      <c r="Q312" s="3"/>
      <c r="R312" s="3"/>
      <c r="S312" s="3"/>
      <c r="T312" s="3"/>
      <c r="U312" s="3"/>
      <c r="V312" s="3"/>
    </row>
    <row r="313" spans="1:22" ht="11.25" x14ac:dyDescent="0.1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2"/>
      <c r="Q313" s="3"/>
      <c r="R313" s="3"/>
      <c r="S313" s="3"/>
      <c r="T313" s="3"/>
      <c r="U313" s="3"/>
      <c r="V313" s="3"/>
    </row>
    <row r="314" spans="1:22" ht="11.25" x14ac:dyDescent="0.1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2"/>
      <c r="Q314" s="3"/>
      <c r="R314" s="3"/>
      <c r="S314" s="3"/>
      <c r="T314" s="3"/>
      <c r="U314" s="3"/>
      <c r="V314" s="3"/>
    </row>
    <row r="315" spans="1:22" ht="11.25" x14ac:dyDescent="0.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2"/>
      <c r="Q315" s="3"/>
      <c r="R315" s="3"/>
      <c r="S315" s="3"/>
      <c r="T315" s="3"/>
      <c r="U315" s="3"/>
      <c r="V315" s="3"/>
    </row>
    <row r="316" spans="1:22" ht="11.25" x14ac:dyDescent="0.1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2"/>
      <c r="Q316" s="3"/>
      <c r="R316" s="3"/>
      <c r="S316" s="3"/>
      <c r="T316" s="3"/>
      <c r="U316" s="3"/>
      <c r="V316" s="3"/>
    </row>
    <row r="317" spans="1:22" ht="11.25" x14ac:dyDescent="0.1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2"/>
      <c r="Q317" s="3"/>
      <c r="R317" s="3"/>
      <c r="S317" s="3"/>
      <c r="T317" s="3"/>
      <c r="U317" s="3"/>
      <c r="V317" s="3"/>
    </row>
    <row r="318" spans="1:22" ht="11.25" x14ac:dyDescent="0.1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2"/>
      <c r="Q318" s="3"/>
      <c r="R318" s="3"/>
      <c r="S318" s="3"/>
      <c r="T318" s="3"/>
      <c r="U318" s="3"/>
      <c r="V318" s="3"/>
    </row>
    <row r="319" spans="1:22" ht="11.25" x14ac:dyDescent="0.1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2"/>
      <c r="Q319" s="3"/>
      <c r="R319" s="3"/>
      <c r="S319" s="3"/>
      <c r="T319" s="3"/>
      <c r="U319" s="3"/>
      <c r="V319" s="3"/>
    </row>
    <row r="320" spans="1:22" ht="11.25" x14ac:dyDescent="0.1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2"/>
      <c r="Q320" s="3"/>
      <c r="R320" s="3"/>
      <c r="S320" s="3"/>
      <c r="T320" s="3"/>
      <c r="U320" s="3"/>
      <c r="V320" s="3"/>
    </row>
    <row r="321" spans="1:22" ht="11.25" x14ac:dyDescent="0.1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2"/>
      <c r="Q321" s="3"/>
      <c r="R321" s="3"/>
      <c r="S321" s="3"/>
      <c r="T321" s="3"/>
      <c r="U321" s="3"/>
      <c r="V321" s="3"/>
    </row>
    <row r="322" spans="1:22" ht="11.25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2"/>
      <c r="Q322" s="3"/>
      <c r="R322" s="3"/>
      <c r="S322" s="3"/>
      <c r="T322" s="3"/>
      <c r="U322" s="3"/>
      <c r="V322" s="3"/>
    </row>
    <row r="323" spans="1:22" ht="11.25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2"/>
      <c r="Q323" s="3"/>
      <c r="R323" s="3"/>
      <c r="S323" s="3"/>
      <c r="T323" s="3"/>
      <c r="U323" s="3"/>
      <c r="V323" s="3"/>
    </row>
    <row r="324" spans="1:22" ht="11.25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2"/>
      <c r="Q324" s="3"/>
      <c r="R324" s="3"/>
      <c r="S324" s="3"/>
      <c r="T324" s="3"/>
      <c r="U324" s="3"/>
      <c r="V324" s="3"/>
    </row>
    <row r="325" spans="1:22" ht="11.25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2"/>
      <c r="Q325" s="3"/>
      <c r="R325" s="3"/>
      <c r="S325" s="3"/>
      <c r="T325" s="3"/>
      <c r="U325" s="3"/>
      <c r="V325" s="3"/>
    </row>
    <row r="326" spans="1:22" ht="11.25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2"/>
      <c r="Q326" s="3"/>
      <c r="R326" s="3"/>
      <c r="S326" s="3"/>
      <c r="T326" s="3"/>
      <c r="U326" s="3"/>
      <c r="V326" s="3"/>
    </row>
    <row r="327" spans="1:22" ht="11.25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2"/>
      <c r="Q327" s="3"/>
      <c r="R327" s="3"/>
      <c r="S327" s="3"/>
      <c r="T327" s="3"/>
      <c r="U327" s="3"/>
      <c r="V327" s="3"/>
    </row>
    <row r="328" spans="1:22" ht="11.25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2"/>
      <c r="Q328" s="3"/>
      <c r="R328" s="3"/>
      <c r="S328" s="3"/>
      <c r="T328" s="3"/>
      <c r="U328" s="3"/>
      <c r="V328" s="3"/>
    </row>
    <row r="329" spans="1:22" ht="11.25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2"/>
      <c r="Q329" s="3"/>
      <c r="R329" s="3"/>
      <c r="S329" s="3"/>
      <c r="T329" s="3"/>
      <c r="U329" s="3"/>
      <c r="V329" s="3"/>
    </row>
    <row r="330" spans="1:22" ht="11.25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2"/>
      <c r="Q330" s="3"/>
      <c r="R330" s="3"/>
      <c r="S330" s="3"/>
      <c r="T330" s="3"/>
      <c r="U330" s="3"/>
      <c r="V330" s="3"/>
    </row>
    <row r="331" spans="1:22" ht="11.25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2"/>
      <c r="Q331" s="3"/>
      <c r="R331" s="3"/>
      <c r="S331" s="3"/>
      <c r="T331" s="3"/>
      <c r="U331" s="3"/>
      <c r="V331" s="3"/>
    </row>
    <row r="332" spans="1:22" ht="11.25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2"/>
      <c r="Q332" s="3"/>
      <c r="R332" s="3"/>
      <c r="S332" s="3"/>
      <c r="T332" s="3"/>
      <c r="U332" s="3"/>
      <c r="V332" s="3"/>
    </row>
    <row r="333" spans="1:22" ht="11.25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2"/>
      <c r="Q333" s="3"/>
      <c r="R333" s="3"/>
      <c r="S333" s="3"/>
      <c r="T333" s="3"/>
      <c r="U333" s="3"/>
      <c r="V333" s="3"/>
    </row>
    <row r="334" spans="1:22" ht="11.25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2"/>
      <c r="Q334" s="3"/>
      <c r="R334" s="3"/>
      <c r="S334" s="3"/>
      <c r="T334" s="3"/>
      <c r="U334" s="3"/>
      <c r="V334" s="3"/>
    </row>
    <row r="335" spans="1:22" ht="11.25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2"/>
      <c r="Q335" s="3"/>
      <c r="R335" s="3"/>
      <c r="S335" s="3"/>
      <c r="T335" s="3"/>
      <c r="U335" s="3"/>
      <c r="V335" s="3"/>
    </row>
    <row r="336" spans="1:22" ht="11.25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2"/>
      <c r="Q336" s="3"/>
      <c r="R336" s="3"/>
      <c r="S336" s="3"/>
      <c r="T336" s="3"/>
      <c r="U336" s="3"/>
      <c r="V336" s="3"/>
    </row>
    <row r="337" spans="1:22" ht="11.25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2"/>
      <c r="Q337" s="3"/>
      <c r="R337" s="3"/>
      <c r="S337" s="3"/>
      <c r="T337" s="3"/>
      <c r="U337" s="3"/>
      <c r="V337" s="3"/>
    </row>
    <row r="338" spans="1:22" ht="11.25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2"/>
      <c r="Q338" s="3"/>
      <c r="R338" s="3"/>
      <c r="S338" s="3"/>
      <c r="T338" s="3"/>
      <c r="U338" s="3"/>
      <c r="V338" s="3"/>
    </row>
    <row r="339" spans="1:22" ht="11.25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2"/>
      <c r="Q339" s="3"/>
      <c r="R339" s="3"/>
      <c r="S339" s="3"/>
      <c r="T339" s="3"/>
      <c r="U339" s="3"/>
      <c r="V339" s="3"/>
    </row>
    <row r="340" spans="1:22" ht="11.25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2"/>
      <c r="Q340" s="3"/>
      <c r="R340" s="3"/>
      <c r="S340" s="3"/>
      <c r="T340" s="3"/>
      <c r="U340" s="3"/>
      <c r="V340" s="3"/>
    </row>
    <row r="341" spans="1:22" ht="11.25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2"/>
      <c r="Q341" s="3"/>
      <c r="R341" s="3"/>
      <c r="S341" s="3"/>
      <c r="T341" s="3"/>
      <c r="U341" s="3"/>
      <c r="V341" s="3"/>
    </row>
    <row r="342" spans="1:22" ht="11.25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2"/>
      <c r="Q342" s="3"/>
      <c r="R342" s="3"/>
      <c r="S342" s="3"/>
      <c r="T342" s="3"/>
      <c r="U342" s="3"/>
      <c r="V342" s="3"/>
    </row>
    <row r="343" spans="1:22" ht="11.25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2"/>
      <c r="Q343" s="3"/>
      <c r="R343" s="3"/>
      <c r="S343" s="3"/>
      <c r="T343" s="3"/>
      <c r="U343" s="3"/>
      <c r="V343" s="3"/>
    </row>
    <row r="344" spans="1:22" ht="11.25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2"/>
      <c r="Q344" s="3"/>
      <c r="R344" s="3"/>
      <c r="S344" s="3"/>
      <c r="T344" s="3"/>
      <c r="U344" s="3"/>
      <c r="V344" s="3"/>
    </row>
    <row r="345" spans="1:22" ht="11.25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2"/>
      <c r="Q345" s="3"/>
      <c r="R345" s="3"/>
      <c r="S345" s="3"/>
      <c r="T345" s="3"/>
      <c r="U345" s="3"/>
      <c r="V345" s="3"/>
    </row>
    <row r="346" spans="1:22" ht="11.25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2"/>
      <c r="Q346" s="3"/>
      <c r="R346" s="3"/>
      <c r="S346" s="3"/>
      <c r="T346" s="3"/>
      <c r="U346" s="3"/>
      <c r="V346" s="3"/>
    </row>
    <row r="347" spans="1:22" ht="11.25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2"/>
      <c r="Q347" s="3"/>
      <c r="R347" s="3"/>
      <c r="S347" s="3"/>
      <c r="T347" s="3"/>
      <c r="U347" s="3"/>
      <c r="V347" s="3"/>
    </row>
    <row r="348" spans="1:22" ht="11.25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2"/>
      <c r="Q348" s="3"/>
      <c r="R348" s="3"/>
      <c r="S348" s="3"/>
      <c r="T348" s="3"/>
      <c r="U348" s="3"/>
      <c r="V348" s="3"/>
    </row>
    <row r="349" spans="1:22" ht="11.25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2"/>
      <c r="Q349" s="3"/>
      <c r="R349" s="3"/>
      <c r="S349" s="3"/>
      <c r="T349" s="3"/>
      <c r="U349" s="3"/>
      <c r="V349" s="3"/>
    </row>
    <row r="350" spans="1:22" ht="11.25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2"/>
      <c r="Q350" s="3"/>
      <c r="R350" s="3"/>
      <c r="S350" s="3"/>
      <c r="T350" s="3"/>
      <c r="U350" s="3"/>
      <c r="V350" s="3"/>
    </row>
    <row r="351" spans="1:22" ht="11.25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2"/>
      <c r="Q351" s="3"/>
      <c r="R351" s="3"/>
      <c r="S351" s="3"/>
      <c r="T351" s="3"/>
      <c r="U351" s="3"/>
      <c r="V351" s="3"/>
    </row>
    <row r="352" spans="1:22" ht="11.25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2"/>
      <c r="Q352" s="3"/>
      <c r="R352" s="3"/>
      <c r="S352" s="3"/>
      <c r="T352" s="3"/>
      <c r="U352" s="3"/>
      <c r="V352" s="3"/>
    </row>
    <row r="353" spans="1:22" ht="11.25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2"/>
      <c r="Q353" s="3"/>
      <c r="R353" s="3"/>
      <c r="S353" s="3"/>
      <c r="T353" s="3"/>
      <c r="U353" s="3"/>
      <c r="V353" s="3"/>
    </row>
    <row r="354" spans="1:22" ht="11.25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2"/>
      <c r="Q354" s="3"/>
      <c r="R354" s="3"/>
      <c r="S354" s="3"/>
      <c r="T354" s="3"/>
      <c r="U354" s="3"/>
      <c r="V354" s="3"/>
    </row>
    <row r="355" spans="1:22" ht="11.25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2"/>
      <c r="Q355" s="3"/>
      <c r="R355" s="3"/>
      <c r="S355" s="3"/>
      <c r="T355" s="3"/>
      <c r="U355" s="3"/>
      <c r="V355" s="3"/>
    </row>
    <row r="356" spans="1:22" ht="11.25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2"/>
      <c r="Q356" s="3"/>
      <c r="R356" s="3"/>
      <c r="S356" s="3"/>
      <c r="T356" s="3"/>
      <c r="U356" s="3"/>
      <c r="V356" s="3"/>
    </row>
    <row r="357" spans="1:22" ht="11.25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2"/>
      <c r="Q357" s="3"/>
      <c r="R357" s="3"/>
      <c r="S357" s="3"/>
      <c r="T357" s="3"/>
      <c r="U357" s="3"/>
      <c r="V357" s="3"/>
    </row>
    <row r="358" spans="1:22" ht="11.25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2"/>
      <c r="Q358" s="3"/>
      <c r="R358" s="3"/>
      <c r="S358" s="3"/>
      <c r="T358" s="3"/>
      <c r="U358" s="3"/>
      <c r="V358" s="3"/>
    </row>
    <row r="359" spans="1:22" ht="11.25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2"/>
      <c r="Q359" s="3"/>
      <c r="R359" s="3"/>
      <c r="S359" s="3"/>
      <c r="T359" s="3"/>
      <c r="U359" s="3"/>
      <c r="V359" s="3"/>
    </row>
    <row r="360" spans="1:22" ht="11.25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2"/>
      <c r="Q360" s="3"/>
      <c r="R360" s="3"/>
      <c r="S360" s="3"/>
      <c r="T360" s="3"/>
      <c r="U360" s="3"/>
      <c r="V360" s="3"/>
    </row>
    <row r="361" spans="1:22" ht="11.25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2"/>
      <c r="Q361" s="3"/>
      <c r="R361" s="3"/>
      <c r="S361" s="3"/>
      <c r="T361" s="3"/>
      <c r="U361" s="3"/>
      <c r="V361" s="3"/>
    </row>
    <row r="362" spans="1:22" ht="11.25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2"/>
      <c r="Q362" s="3"/>
      <c r="R362" s="3"/>
      <c r="S362" s="3"/>
      <c r="T362" s="3"/>
      <c r="U362" s="3"/>
      <c r="V362" s="3"/>
    </row>
    <row r="363" spans="1:22" ht="11.25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2"/>
      <c r="Q363" s="3"/>
      <c r="R363" s="3"/>
      <c r="S363" s="3"/>
      <c r="T363" s="3"/>
      <c r="U363" s="3"/>
      <c r="V363" s="3"/>
    </row>
    <row r="364" spans="1:22" ht="11.25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2"/>
      <c r="Q364" s="3"/>
      <c r="R364" s="3"/>
      <c r="S364" s="3"/>
      <c r="T364" s="3"/>
      <c r="U364" s="3"/>
      <c r="V364" s="3"/>
    </row>
    <row r="365" spans="1:22" ht="11.25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2"/>
      <c r="Q365" s="3"/>
      <c r="R365" s="3"/>
      <c r="S365" s="3"/>
      <c r="T365" s="3"/>
      <c r="U365" s="3"/>
      <c r="V365" s="3"/>
    </row>
    <row r="366" spans="1:22" ht="11.25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2"/>
      <c r="Q366" s="3"/>
      <c r="R366" s="3"/>
      <c r="S366" s="3"/>
      <c r="T366" s="3"/>
      <c r="U366" s="3"/>
      <c r="V366" s="3"/>
    </row>
    <row r="367" spans="1:22" ht="11.25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2"/>
      <c r="Q367" s="3"/>
      <c r="R367" s="3"/>
      <c r="S367" s="3"/>
      <c r="T367" s="3"/>
      <c r="U367" s="3"/>
      <c r="V367" s="3"/>
    </row>
    <row r="368" spans="1:22" ht="11.25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2"/>
      <c r="Q368" s="3"/>
      <c r="R368" s="3"/>
      <c r="S368" s="3"/>
      <c r="T368" s="3"/>
      <c r="U368" s="3"/>
      <c r="V368" s="3"/>
    </row>
    <row r="369" spans="1:22" ht="11.25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2"/>
      <c r="Q369" s="3"/>
      <c r="R369" s="3"/>
      <c r="S369" s="3"/>
      <c r="T369" s="3"/>
      <c r="U369" s="3"/>
      <c r="V369" s="3"/>
    </row>
    <row r="370" spans="1:22" ht="11.25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2"/>
      <c r="Q370" s="3"/>
      <c r="R370" s="3"/>
      <c r="S370" s="3"/>
      <c r="T370" s="3"/>
      <c r="U370" s="3"/>
      <c r="V370" s="3"/>
    </row>
    <row r="371" spans="1:22" ht="11.25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2"/>
      <c r="Q371" s="3"/>
      <c r="R371" s="3"/>
      <c r="S371" s="3"/>
      <c r="T371" s="3"/>
      <c r="U371" s="3"/>
      <c r="V371" s="3"/>
    </row>
    <row r="372" spans="1:22" ht="11.25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2"/>
      <c r="Q372" s="3"/>
      <c r="R372" s="3"/>
      <c r="S372" s="3"/>
      <c r="T372" s="3"/>
      <c r="U372" s="3"/>
      <c r="V372" s="3"/>
    </row>
    <row r="373" spans="1:22" ht="11.25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2"/>
      <c r="Q373" s="3"/>
      <c r="R373" s="3"/>
      <c r="S373" s="3"/>
      <c r="T373" s="3"/>
      <c r="U373" s="3"/>
      <c r="V373" s="3"/>
    </row>
    <row r="374" spans="1:22" ht="11.25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2"/>
      <c r="Q374" s="3"/>
      <c r="R374" s="3"/>
      <c r="S374" s="3"/>
      <c r="T374" s="3"/>
      <c r="U374" s="3"/>
      <c r="V374" s="3"/>
    </row>
    <row r="375" spans="1:22" ht="11.25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2"/>
      <c r="Q375" s="3"/>
      <c r="R375" s="3"/>
      <c r="S375" s="3"/>
      <c r="T375" s="3"/>
      <c r="U375" s="3"/>
      <c r="V375" s="3"/>
    </row>
    <row r="376" spans="1:22" ht="11.25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2"/>
      <c r="Q376" s="3"/>
      <c r="R376" s="3"/>
      <c r="S376" s="3"/>
      <c r="T376" s="3"/>
      <c r="U376" s="3"/>
      <c r="V376" s="3"/>
    </row>
    <row r="377" spans="1:22" ht="11.25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2"/>
      <c r="Q377" s="3"/>
      <c r="R377" s="3"/>
      <c r="S377" s="3"/>
      <c r="T377" s="3"/>
      <c r="U377" s="3"/>
      <c r="V377" s="3"/>
    </row>
    <row r="378" spans="1:22" ht="11.25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2"/>
      <c r="Q378" s="3"/>
      <c r="R378" s="3"/>
      <c r="S378" s="3"/>
      <c r="T378" s="3"/>
      <c r="U378" s="3"/>
      <c r="V378" s="3"/>
    </row>
    <row r="379" spans="1:22" ht="11.25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2"/>
      <c r="Q379" s="3"/>
      <c r="R379" s="3"/>
      <c r="S379" s="3"/>
      <c r="T379" s="3"/>
      <c r="U379" s="3"/>
      <c r="V379" s="3"/>
    </row>
    <row r="380" spans="1:22" ht="11.25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2"/>
      <c r="Q380" s="3"/>
      <c r="R380" s="3"/>
      <c r="S380" s="3"/>
      <c r="T380" s="3"/>
      <c r="U380" s="3"/>
      <c r="V380" s="3"/>
    </row>
    <row r="381" spans="1:22" ht="11.25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2"/>
      <c r="Q381" s="3"/>
      <c r="R381" s="3"/>
      <c r="S381" s="3"/>
      <c r="T381" s="3"/>
      <c r="U381" s="3"/>
      <c r="V381" s="3"/>
    </row>
    <row r="382" spans="1:22" ht="11.25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2"/>
      <c r="Q382" s="3"/>
      <c r="R382" s="3"/>
      <c r="S382" s="3"/>
      <c r="T382" s="3"/>
      <c r="U382" s="3"/>
      <c r="V382" s="3"/>
    </row>
    <row r="383" spans="1:22" ht="11.25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2"/>
      <c r="Q383" s="3"/>
      <c r="R383" s="3"/>
      <c r="S383" s="3"/>
      <c r="T383" s="3"/>
      <c r="U383" s="3"/>
      <c r="V383" s="3"/>
    </row>
    <row r="384" spans="1:22" ht="11.25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2"/>
      <c r="Q384" s="3"/>
      <c r="R384" s="3"/>
      <c r="S384" s="3"/>
      <c r="T384" s="3"/>
      <c r="U384" s="3"/>
      <c r="V384" s="3"/>
    </row>
    <row r="385" spans="1:22" ht="11.25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2"/>
      <c r="Q385" s="3"/>
      <c r="R385" s="3"/>
      <c r="S385" s="3"/>
      <c r="T385" s="3"/>
      <c r="U385" s="3"/>
      <c r="V385" s="3"/>
    </row>
    <row r="386" spans="1:22" ht="11.25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2"/>
      <c r="Q386" s="3"/>
      <c r="R386" s="3"/>
      <c r="S386" s="3"/>
      <c r="T386" s="3"/>
      <c r="U386" s="3"/>
      <c r="V386" s="3"/>
    </row>
    <row r="387" spans="1:22" ht="11.25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2"/>
      <c r="Q387" s="3"/>
      <c r="R387" s="3"/>
      <c r="S387" s="3"/>
      <c r="T387" s="3"/>
      <c r="U387" s="3"/>
      <c r="V387" s="3"/>
    </row>
    <row r="388" spans="1:22" ht="11.25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2"/>
      <c r="Q388" s="3"/>
      <c r="R388" s="3"/>
      <c r="S388" s="3"/>
      <c r="T388" s="3"/>
      <c r="U388" s="3"/>
      <c r="V388" s="3"/>
    </row>
    <row r="389" spans="1:22" ht="11.25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2"/>
      <c r="Q389" s="3"/>
      <c r="R389" s="3"/>
      <c r="S389" s="3"/>
      <c r="T389" s="3"/>
      <c r="U389" s="3"/>
      <c r="V389" s="3"/>
    </row>
    <row r="390" spans="1:22" ht="11.25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2"/>
      <c r="Q390" s="3"/>
      <c r="R390" s="3"/>
      <c r="S390" s="3"/>
      <c r="T390" s="3"/>
      <c r="U390" s="3"/>
      <c r="V390" s="3"/>
    </row>
    <row r="391" spans="1:22" ht="11.25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2"/>
      <c r="Q391" s="3"/>
      <c r="R391" s="3"/>
      <c r="S391" s="3"/>
      <c r="T391" s="3"/>
      <c r="U391" s="3"/>
      <c r="V391" s="3"/>
    </row>
    <row r="392" spans="1:22" ht="11.25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2"/>
      <c r="Q392" s="3"/>
      <c r="R392" s="3"/>
      <c r="S392" s="3"/>
      <c r="T392" s="3"/>
      <c r="U392" s="3"/>
      <c r="V392" s="3"/>
    </row>
    <row r="393" spans="1:22" ht="11.25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2"/>
      <c r="Q393" s="3"/>
      <c r="R393" s="3"/>
      <c r="S393" s="3"/>
      <c r="T393" s="3"/>
      <c r="U393" s="3"/>
      <c r="V393" s="3"/>
    </row>
    <row r="394" spans="1:22" ht="11.25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2"/>
      <c r="Q394" s="3"/>
      <c r="R394" s="3"/>
      <c r="S394" s="3"/>
      <c r="T394" s="3"/>
      <c r="U394" s="3"/>
      <c r="V394" s="3"/>
    </row>
    <row r="395" spans="1:22" ht="11.25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2"/>
      <c r="Q395" s="3"/>
      <c r="R395" s="3"/>
      <c r="S395" s="3"/>
      <c r="T395" s="3"/>
      <c r="U395" s="3"/>
      <c r="V395" s="3"/>
    </row>
    <row r="396" spans="1:22" ht="11.25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2"/>
      <c r="Q396" s="3"/>
      <c r="R396" s="3"/>
      <c r="S396" s="3"/>
      <c r="T396" s="3"/>
      <c r="U396" s="3"/>
      <c r="V396" s="3"/>
    </row>
    <row r="397" spans="1:22" ht="11.25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2"/>
      <c r="Q397" s="3"/>
      <c r="R397" s="3"/>
      <c r="S397" s="3"/>
      <c r="T397" s="3"/>
      <c r="U397" s="3"/>
      <c r="V397" s="3"/>
    </row>
    <row r="398" spans="1:22" ht="11.25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2"/>
      <c r="Q398" s="3"/>
      <c r="R398" s="3"/>
      <c r="S398" s="3"/>
      <c r="T398" s="3"/>
      <c r="U398" s="3"/>
      <c r="V398" s="3"/>
    </row>
    <row r="399" spans="1:22" ht="11.25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2"/>
      <c r="Q399" s="3"/>
      <c r="R399" s="3"/>
      <c r="S399" s="3"/>
      <c r="T399" s="3"/>
      <c r="U399" s="3"/>
      <c r="V399" s="3"/>
    </row>
    <row r="400" spans="1:22" ht="11.25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2"/>
      <c r="Q400" s="3"/>
      <c r="R400" s="3"/>
      <c r="S400" s="3"/>
      <c r="T400" s="3"/>
      <c r="U400" s="3"/>
      <c r="V400" s="3"/>
    </row>
    <row r="401" spans="1:22" ht="11.25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2"/>
      <c r="Q401" s="3"/>
      <c r="R401" s="3"/>
      <c r="S401" s="3"/>
      <c r="T401" s="3"/>
      <c r="U401" s="3"/>
      <c r="V401" s="3"/>
    </row>
    <row r="402" spans="1:22" ht="11.25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2"/>
      <c r="Q402" s="3"/>
      <c r="R402" s="3"/>
      <c r="S402" s="3"/>
      <c r="T402" s="3"/>
      <c r="U402" s="3"/>
      <c r="V402" s="3"/>
    </row>
    <row r="403" spans="1:22" ht="11.25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2"/>
      <c r="Q403" s="3"/>
      <c r="R403" s="3"/>
      <c r="S403" s="3"/>
      <c r="T403" s="3"/>
      <c r="U403" s="3"/>
      <c r="V403" s="3"/>
    </row>
    <row r="404" spans="1:22" ht="11.25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2"/>
      <c r="Q404" s="3"/>
      <c r="R404" s="3"/>
      <c r="S404" s="3"/>
      <c r="T404" s="3"/>
      <c r="U404" s="3"/>
      <c r="V404" s="3"/>
    </row>
    <row r="405" spans="1:22" ht="11.25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2"/>
      <c r="Q405" s="3"/>
      <c r="R405" s="3"/>
      <c r="S405" s="3"/>
      <c r="T405" s="3"/>
      <c r="U405" s="3"/>
      <c r="V405" s="3"/>
    </row>
    <row r="406" spans="1:22" ht="11.25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2"/>
      <c r="Q406" s="3"/>
      <c r="R406" s="3"/>
      <c r="S406" s="3"/>
      <c r="T406" s="3"/>
      <c r="U406" s="3"/>
      <c r="V406" s="3"/>
    </row>
    <row r="407" spans="1:22" ht="11.25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2"/>
      <c r="Q407" s="3"/>
      <c r="R407" s="3"/>
      <c r="S407" s="3"/>
      <c r="T407" s="3"/>
      <c r="U407" s="3"/>
      <c r="V407" s="3"/>
    </row>
    <row r="408" spans="1:22" ht="11.25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2"/>
      <c r="Q408" s="3"/>
      <c r="R408" s="3"/>
      <c r="S408" s="3"/>
      <c r="T408" s="3"/>
      <c r="U408" s="3"/>
      <c r="V408" s="3"/>
    </row>
    <row r="409" spans="1:22" ht="11.25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2"/>
      <c r="Q409" s="3"/>
      <c r="R409" s="3"/>
      <c r="S409" s="3"/>
      <c r="T409" s="3"/>
      <c r="U409" s="3"/>
      <c r="V409" s="3"/>
    </row>
    <row r="410" spans="1:22" ht="11.25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2"/>
      <c r="Q410" s="3"/>
      <c r="R410" s="3"/>
      <c r="S410" s="3"/>
      <c r="T410" s="3"/>
      <c r="U410" s="3"/>
      <c r="V410" s="3"/>
    </row>
    <row r="411" spans="1:22" ht="11.25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2"/>
      <c r="Q411" s="3"/>
      <c r="R411" s="3"/>
      <c r="S411" s="3"/>
      <c r="T411" s="3"/>
      <c r="U411" s="3"/>
      <c r="V411" s="3"/>
    </row>
    <row r="412" spans="1:22" ht="11.25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2"/>
      <c r="Q412" s="3"/>
      <c r="R412" s="3"/>
      <c r="S412" s="3"/>
      <c r="T412" s="3"/>
      <c r="U412" s="3"/>
      <c r="V412" s="3"/>
    </row>
    <row r="413" spans="1:22" ht="11.25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2"/>
      <c r="Q413" s="3"/>
      <c r="R413" s="3"/>
      <c r="S413" s="3"/>
      <c r="T413" s="3"/>
      <c r="U413" s="3"/>
      <c r="V413" s="3"/>
    </row>
    <row r="414" spans="1:22" ht="11.25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2"/>
      <c r="Q414" s="3"/>
      <c r="R414" s="3"/>
      <c r="S414" s="3"/>
      <c r="T414" s="3"/>
      <c r="U414" s="3"/>
      <c r="V414" s="3"/>
    </row>
    <row r="415" spans="1:22" ht="11.25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2"/>
      <c r="Q415" s="3"/>
      <c r="R415" s="3"/>
      <c r="S415" s="3"/>
      <c r="T415" s="3"/>
      <c r="U415" s="3"/>
      <c r="V415" s="3"/>
    </row>
    <row r="416" spans="1:22" ht="11.25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2"/>
      <c r="Q416" s="3"/>
      <c r="R416" s="3"/>
      <c r="S416" s="3"/>
      <c r="T416" s="3"/>
      <c r="U416" s="3"/>
      <c r="V416" s="3"/>
    </row>
    <row r="417" spans="1:22" ht="11.25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2"/>
      <c r="Q417" s="3"/>
      <c r="R417" s="3"/>
      <c r="S417" s="3"/>
      <c r="T417" s="3"/>
      <c r="U417" s="3"/>
      <c r="V417" s="3"/>
    </row>
    <row r="418" spans="1:22" ht="11.25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2"/>
      <c r="Q418" s="3"/>
      <c r="R418" s="3"/>
      <c r="S418" s="3"/>
      <c r="T418" s="3"/>
      <c r="U418" s="3"/>
      <c r="V418" s="3"/>
    </row>
    <row r="419" spans="1:22" ht="11.25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2"/>
      <c r="Q419" s="3"/>
      <c r="R419" s="3"/>
      <c r="S419" s="3"/>
      <c r="T419" s="3"/>
      <c r="U419" s="3"/>
      <c r="V419" s="3"/>
    </row>
    <row r="420" spans="1:22" ht="11.25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2"/>
      <c r="Q420" s="3"/>
      <c r="R420" s="3"/>
      <c r="S420" s="3"/>
      <c r="T420" s="3"/>
      <c r="U420" s="3"/>
      <c r="V420" s="3"/>
    </row>
    <row r="421" spans="1:22" ht="11.25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2"/>
      <c r="Q421" s="3"/>
      <c r="R421" s="3"/>
      <c r="S421" s="3"/>
      <c r="T421" s="3"/>
      <c r="U421" s="3"/>
      <c r="V421" s="3"/>
    </row>
    <row r="422" spans="1:22" ht="11.25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2"/>
      <c r="Q422" s="3"/>
      <c r="R422" s="3"/>
      <c r="S422" s="3"/>
      <c r="T422" s="3"/>
      <c r="U422" s="3"/>
      <c r="V422" s="3"/>
    </row>
    <row r="423" spans="1:22" ht="11.25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2"/>
      <c r="Q423" s="3"/>
      <c r="R423" s="3"/>
      <c r="S423" s="3"/>
      <c r="T423" s="3"/>
      <c r="U423" s="3"/>
      <c r="V423" s="3"/>
    </row>
    <row r="424" spans="1:22" ht="11.25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2"/>
      <c r="Q424" s="3"/>
      <c r="R424" s="3"/>
      <c r="S424" s="3"/>
      <c r="T424" s="3"/>
      <c r="U424" s="3"/>
      <c r="V424" s="3"/>
    </row>
    <row r="425" spans="1:22" ht="11.25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2"/>
      <c r="Q425" s="3"/>
      <c r="R425" s="3"/>
      <c r="S425" s="3"/>
      <c r="T425" s="3"/>
      <c r="U425" s="3"/>
      <c r="V425" s="3"/>
    </row>
    <row r="426" spans="1:22" ht="11.25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2"/>
      <c r="Q426" s="3"/>
      <c r="R426" s="3"/>
      <c r="S426" s="3"/>
      <c r="T426" s="3"/>
      <c r="U426" s="3"/>
      <c r="V426" s="3"/>
    </row>
    <row r="427" spans="1:22" ht="11.25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2"/>
      <c r="Q427" s="3"/>
      <c r="R427" s="3"/>
      <c r="S427" s="3"/>
      <c r="T427" s="3"/>
      <c r="U427" s="3"/>
      <c r="V427" s="3"/>
    </row>
    <row r="428" spans="1:22" ht="11.25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2"/>
      <c r="Q428" s="3"/>
      <c r="R428" s="3"/>
      <c r="S428" s="3"/>
      <c r="T428" s="3"/>
      <c r="U428" s="3"/>
      <c r="V428" s="3"/>
    </row>
    <row r="429" spans="1:22" ht="11.25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2"/>
      <c r="Q429" s="3"/>
      <c r="R429" s="3"/>
      <c r="S429" s="3"/>
      <c r="T429" s="3"/>
      <c r="U429" s="3"/>
      <c r="V429" s="3"/>
    </row>
    <row r="430" spans="1:22" ht="11.25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2"/>
      <c r="Q430" s="3"/>
      <c r="R430" s="3"/>
      <c r="S430" s="3"/>
      <c r="T430" s="3"/>
      <c r="U430" s="3"/>
      <c r="V430" s="3"/>
    </row>
    <row r="431" spans="1:22" ht="11.25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2"/>
      <c r="Q431" s="3"/>
      <c r="R431" s="3"/>
      <c r="S431" s="3"/>
      <c r="T431" s="3"/>
      <c r="U431" s="3"/>
      <c r="V431" s="3"/>
    </row>
    <row r="432" spans="1:22" ht="11.25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2"/>
      <c r="Q432" s="3"/>
      <c r="R432" s="3"/>
      <c r="S432" s="3"/>
      <c r="T432" s="3"/>
      <c r="U432" s="3"/>
      <c r="V432" s="3"/>
    </row>
    <row r="433" spans="1:22" ht="11.25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2"/>
      <c r="Q433" s="3"/>
      <c r="R433" s="3"/>
      <c r="S433" s="3"/>
      <c r="T433" s="3"/>
      <c r="U433" s="3"/>
      <c r="V433" s="3"/>
    </row>
    <row r="434" spans="1:22" ht="11.25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2"/>
      <c r="Q434" s="3"/>
      <c r="R434" s="3"/>
      <c r="S434" s="3"/>
      <c r="T434" s="3"/>
      <c r="U434" s="3"/>
      <c r="V434" s="3"/>
    </row>
    <row r="435" spans="1:22" ht="11.25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2"/>
      <c r="Q435" s="3"/>
      <c r="R435" s="3"/>
      <c r="S435" s="3"/>
      <c r="T435" s="3"/>
      <c r="U435" s="3"/>
      <c r="V435" s="3"/>
    </row>
    <row r="436" spans="1:22" ht="11.25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2"/>
      <c r="Q436" s="3"/>
      <c r="R436" s="3"/>
      <c r="S436" s="3"/>
      <c r="T436" s="3"/>
      <c r="U436" s="3"/>
      <c r="V436" s="3"/>
    </row>
    <row r="437" spans="1:22" ht="11.25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2"/>
      <c r="Q437" s="3"/>
      <c r="R437" s="3"/>
      <c r="S437" s="3"/>
      <c r="T437" s="3"/>
      <c r="U437" s="3"/>
      <c r="V437" s="3"/>
    </row>
    <row r="438" spans="1:22" ht="11.25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2"/>
      <c r="Q438" s="3"/>
      <c r="R438" s="3"/>
      <c r="S438" s="3"/>
      <c r="T438" s="3"/>
      <c r="U438" s="3"/>
      <c r="V438" s="3"/>
    </row>
    <row r="439" spans="1:22" ht="11.25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2"/>
      <c r="Q439" s="3"/>
      <c r="R439" s="3"/>
      <c r="S439" s="3"/>
      <c r="T439" s="3"/>
      <c r="U439" s="3"/>
      <c r="V439" s="3"/>
    </row>
    <row r="440" spans="1:22" ht="11.25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2"/>
      <c r="Q440" s="3"/>
      <c r="R440" s="3"/>
      <c r="S440" s="3"/>
      <c r="T440" s="3"/>
      <c r="U440" s="3"/>
      <c r="V440" s="3"/>
    </row>
    <row r="441" spans="1:22" ht="11.25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2"/>
      <c r="Q441" s="3"/>
      <c r="R441" s="3"/>
      <c r="S441" s="3"/>
      <c r="T441" s="3"/>
      <c r="U441" s="3"/>
      <c r="V441" s="3"/>
    </row>
    <row r="442" spans="1:22" ht="11.25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2"/>
      <c r="Q442" s="3"/>
      <c r="R442" s="3"/>
      <c r="S442" s="3"/>
      <c r="T442" s="3"/>
      <c r="U442" s="3"/>
      <c r="V442" s="3"/>
    </row>
    <row r="443" spans="1:22" ht="11.25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2"/>
      <c r="Q443" s="3"/>
      <c r="R443" s="3"/>
      <c r="S443" s="3"/>
      <c r="T443" s="3"/>
      <c r="U443" s="3"/>
      <c r="V443" s="3"/>
    </row>
    <row r="444" spans="1:22" ht="11.25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2"/>
      <c r="Q444" s="3"/>
      <c r="R444" s="3"/>
      <c r="S444" s="3"/>
      <c r="T444" s="3"/>
      <c r="U444" s="3"/>
      <c r="V444" s="3"/>
    </row>
    <row r="445" spans="1:22" ht="11.25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2"/>
      <c r="Q445" s="3"/>
      <c r="R445" s="3"/>
      <c r="S445" s="3"/>
      <c r="T445" s="3"/>
      <c r="U445" s="3"/>
      <c r="V445" s="3"/>
    </row>
    <row r="446" spans="1:22" ht="11.25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2"/>
      <c r="Q446" s="3"/>
      <c r="R446" s="3"/>
      <c r="S446" s="3"/>
      <c r="T446" s="3"/>
      <c r="U446" s="3"/>
      <c r="V446" s="3"/>
    </row>
    <row r="447" spans="1:22" ht="11.25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2"/>
      <c r="Q447" s="3"/>
      <c r="R447" s="3"/>
      <c r="S447" s="3"/>
      <c r="T447" s="3"/>
      <c r="U447" s="3"/>
      <c r="V447" s="3"/>
    </row>
    <row r="448" spans="1:22" ht="11.25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2"/>
      <c r="Q448" s="3"/>
      <c r="R448" s="3"/>
      <c r="S448" s="3"/>
      <c r="T448" s="3"/>
      <c r="U448" s="3"/>
      <c r="V448" s="3"/>
    </row>
    <row r="449" spans="1:22" ht="11.25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2"/>
      <c r="Q449" s="3"/>
      <c r="R449" s="3"/>
      <c r="S449" s="3"/>
      <c r="T449" s="3"/>
      <c r="U449" s="3"/>
      <c r="V449" s="3"/>
    </row>
    <row r="450" spans="1:22" ht="11.25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2"/>
      <c r="Q450" s="3"/>
      <c r="R450" s="3"/>
      <c r="S450" s="3"/>
      <c r="T450" s="3"/>
      <c r="U450" s="3"/>
      <c r="V450" s="3"/>
    </row>
    <row r="451" spans="1:22" ht="11.25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2"/>
      <c r="Q451" s="3"/>
      <c r="R451" s="3"/>
      <c r="S451" s="3"/>
      <c r="T451" s="3"/>
      <c r="U451" s="3"/>
      <c r="V451" s="3"/>
    </row>
    <row r="452" spans="1:22" ht="11.25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2"/>
      <c r="Q452" s="3"/>
      <c r="R452" s="3"/>
      <c r="S452" s="3"/>
      <c r="T452" s="3"/>
      <c r="U452" s="3"/>
      <c r="V452" s="3"/>
    </row>
    <row r="453" spans="1:22" ht="11.25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2"/>
      <c r="Q453" s="3"/>
      <c r="R453" s="3"/>
      <c r="S453" s="3"/>
      <c r="T453" s="3"/>
      <c r="U453" s="3"/>
      <c r="V453" s="3"/>
    </row>
    <row r="454" spans="1:22" ht="11.25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2"/>
      <c r="Q454" s="3"/>
      <c r="R454" s="3"/>
      <c r="S454" s="3"/>
      <c r="T454" s="3"/>
      <c r="U454" s="3"/>
      <c r="V454" s="3"/>
    </row>
    <row r="455" spans="1:22" ht="11.25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2"/>
      <c r="Q455" s="3"/>
      <c r="R455" s="3"/>
      <c r="S455" s="3"/>
      <c r="T455" s="3"/>
      <c r="U455" s="3"/>
      <c r="V455" s="3"/>
    </row>
    <row r="456" spans="1:22" ht="11.25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2"/>
      <c r="Q456" s="3"/>
      <c r="R456" s="3"/>
      <c r="S456" s="3"/>
      <c r="T456" s="3"/>
      <c r="U456" s="3"/>
      <c r="V456" s="3"/>
    </row>
    <row r="457" spans="1:22" ht="11.25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2"/>
      <c r="Q457" s="3"/>
      <c r="R457" s="3"/>
      <c r="S457" s="3"/>
      <c r="T457" s="3"/>
      <c r="U457" s="3"/>
      <c r="V457" s="3"/>
    </row>
    <row r="458" spans="1:22" ht="11.25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2"/>
      <c r="Q458" s="3"/>
      <c r="R458" s="3"/>
      <c r="S458" s="3"/>
      <c r="T458" s="3"/>
      <c r="U458" s="3"/>
      <c r="V458" s="3"/>
    </row>
    <row r="459" spans="1:22" ht="11.25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2"/>
      <c r="Q459" s="3"/>
      <c r="R459" s="3"/>
      <c r="S459" s="3"/>
      <c r="T459" s="3"/>
      <c r="U459" s="3"/>
      <c r="V459" s="3"/>
    </row>
    <row r="460" spans="1:22" ht="11.25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2"/>
      <c r="Q460" s="3"/>
      <c r="R460" s="3"/>
      <c r="S460" s="3"/>
      <c r="T460" s="3"/>
      <c r="U460" s="3"/>
      <c r="V460" s="3"/>
    </row>
    <row r="461" spans="1:22" ht="11.25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2"/>
      <c r="Q461" s="3"/>
      <c r="R461" s="3"/>
      <c r="S461" s="3"/>
      <c r="T461" s="3"/>
      <c r="U461" s="3"/>
      <c r="V461" s="3"/>
    </row>
    <row r="462" spans="1:22" ht="11.25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2"/>
      <c r="Q462" s="3"/>
      <c r="R462" s="3"/>
      <c r="S462" s="3"/>
      <c r="T462" s="3"/>
      <c r="U462" s="3"/>
      <c r="V462" s="3"/>
    </row>
    <row r="463" spans="1:22" ht="11.25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2"/>
      <c r="Q463" s="3"/>
      <c r="R463" s="3"/>
      <c r="S463" s="3"/>
      <c r="T463" s="3"/>
      <c r="U463" s="3"/>
      <c r="V463" s="3"/>
    </row>
    <row r="464" spans="1:22" ht="11.25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2"/>
      <c r="Q464" s="3"/>
      <c r="R464" s="3"/>
      <c r="S464" s="3"/>
      <c r="T464" s="3"/>
      <c r="U464" s="3"/>
      <c r="V464" s="3"/>
    </row>
    <row r="465" spans="1:22" ht="11.25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2"/>
      <c r="Q465" s="3"/>
      <c r="R465" s="3"/>
      <c r="S465" s="3"/>
      <c r="T465" s="3"/>
      <c r="U465" s="3"/>
      <c r="V465" s="3"/>
    </row>
    <row r="466" spans="1:22" ht="11.25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2"/>
      <c r="Q466" s="3"/>
      <c r="R466" s="3"/>
      <c r="S466" s="3"/>
      <c r="T466" s="3"/>
      <c r="U466" s="3"/>
      <c r="V466" s="3"/>
    </row>
    <row r="467" spans="1:22" ht="11.25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2"/>
      <c r="Q467" s="3"/>
      <c r="R467" s="3"/>
      <c r="S467" s="3"/>
      <c r="T467" s="3"/>
      <c r="U467" s="3"/>
      <c r="V467" s="3"/>
    </row>
    <row r="468" spans="1:22" ht="11.25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2"/>
      <c r="Q468" s="3"/>
      <c r="R468" s="3"/>
      <c r="S468" s="3"/>
      <c r="T468" s="3"/>
      <c r="U468" s="3"/>
      <c r="V468" s="3"/>
    </row>
    <row r="469" spans="1:22" ht="11.25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2"/>
      <c r="Q469" s="3"/>
      <c r="R469" s="3"/>
      <c r="S469" s="3"/>
      <c r="T469" s="3"/>
      <c r="U469" s="3"/>
      <c r="V469" s="3"/>
    </row>
    <row r="470" spans="1:22" ht="11.25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2"/>
      <c r="Q470" s="3"/>
      <c r="R470" s="3"/>
      <c r="S470" s="3"/>
      <c r="T470" s="3"/>
      <c r="U470" s="3"/>
      <c r="V470" s="3"/>
    </row>
    <row r="471" spans="1:22" ht="11.25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2"/>
      <c r="Q471" s="3"/>
      <c r="R471" s="3"/>
      <c r="S471" s="3"/>
      <c r="T471" s="3"/>
      <c r="U471" s="3"/>
      <c r="V471" s="3"/>
    </row>
    <row r="472" spans="1:22" ht="11.25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2"/>
      <c r="Q472" s="3"/>
      <c r="R472" s="3"/>
      <c r="S472" s="3"/>
      <c r="T472" s="3"/>
      <c r="U472" s="3"/>
      <c r="V472" s="3"/>
    </row>
    <row r="473" spans="1:22" ht="11.25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2"/>
      <c r="Q473" s="3"/>
      <c r="R473" s="3"/>
      <c r="S473" s="3"/>
      <c r="T473" s="3"/>
      <c r="U473" s="3"/>
      <c r="V473" s="3"/>
    </row>
    <row r="474" spans="1:22" ht="11.25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2"/>
      <c r="Q474" s="3"/>
      <c r="R474" s="3"/>
      <c r="S474" s="3"/>
      <c r="T474" s="3"/>
      <c r="U474" s="3"/>
      <c r="V474" s="3"/>
    </row>
    <row r="475" spans="1:22" ht="11.25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2"/>
      <c r="Q475" s="3"/>
      <c r="R475" s="3"/>
      <c r="S475" s="3"/>
      <c r="T475" s="3"/>
      <c r="U475" s="3"/>
      <c r="V475" s="3"/>
    </row>
    <row r="476" spans="1:22" ht="11.25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2"/>
      <c r="Q476" s="3"/>
      <c r="R476" s="3"/>
      <c r="S476" s="3"/>
      <c r="T476" s="3"/>
      <c r="U476" s="3"/>
      <c r="V476" s="3"/>
    </row>
    <row r="477" spans="1:22" ht="11.25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2"/>
      <c r="Q477" s="3"/>
      <c r="R477" s="3"/>
      <c r="S477" s="3"/>
      <c r="T477" s="3"/>
      <c r="U477" s="3"/>
      <c r="V477" s="3"/>
    </row>
    <row r="478" spans="1:22" ht="11.25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2"/>
      <c r="Q478" s="3"/>
      <c r="R478" s="3"/>
      <c r="S478" s="3"/>
      <c r="T478" s="3"/>
      <c r="U478" s="3"/>
      <c r="V478" s="3"/>
    </row>
    <row r="479" spans="1:22" ht="11.25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2"/>
      <c r="Q479" s="3"/>
      <c r="R479" s="3"/>
      <c r="S479" s="3"/>
      <c r="T479" s="3"/>
      <c r="U479" s="3"/>
      <c r="V479" s="3"/>
    </row>
    <row r="480" spans="1:22" ht="11.25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2"/>
      <c r="Q480" s="3"/>
      <c r="R480" s="3"/>
      <c r="S480" s="3"/>
      <c r="T480" s="3"/>
      <c r="U480" s="3"/>
      <c r="V480" s="3"/>
    </row>
    <row r="481" spans="1:22" ht="11.25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2"/>
      <c r="Q481" s="3"/>
      <c r="R481" s="3"/>
      <c r="S481" s="3"/>
      <c r="T481" s="3"/>
      <c r="U481" s="3"/>
      <c r="V481" s="3"/>
    </row>
    <row r="482" spans="1:22" ht="11.25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2"/>
      <c r="Q482" s="3"/>
      <c r="R482" s="3"/>
      <c r="S482" s="3"/>
      <c r="T482" s="3"/>
      <c r="U482" s="3"/>
      <c r="V482" s="3"/>
    </row>
    <row r="483" spans="1:22" ht="11.25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2"/>
      <c r="Q483" s="3"/>
      <c r="R483" s="3"/>
      <c r="S483" s="3"/>
      <c r="T483" s="3"/>
      <c r="U483" s="3"/>
      <c r="V483" s="3"/>
    </row>
    <row r="484" spans="1:22" ht="11.25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2"/>
      <c r="Q484" s="3"/>
      <c r="R484" s="3"/>
      <c r="S484" s="3"/>
      <c r="T484" s="3"/>
      <c r="U484" s="3"/>
      <c r="V484" s="3"/>
    </row>
    <row r="485" spans="1:22" ht="11.25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2"/>
      <c r="Q485" s="3"/>
      <c r="R485" s="3"/>
      <c r="S485" s="3"/>
      <c r="T485" s="3"/>
      <c r="U485" s="3"/>
      <c r="V485" s="3"/>
    </row>
    <row r="486" spans="1:22" ht="11.25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2"/>
      <c r="Q486" s="3"/>
      <c r="R486" s="3"/>
      <c r="S486" s="3"/>
      <c r="T486" s="3"/>
      <c r="U486" s="3"/>
      <c r="V486" s="3"/>
    </row>
    <row r="487" spans="1:22" ht="11.25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2"/>
      <c r="Q487" s="3"/>
      <c r="R487" s="3"/>
      <c r="S487" s="3"/>
      <c r="T487" s="3"/>
      <c r="U487" s="3"/>
      <c r="V487" s="3"/>
    </row>
    <row r="488" spans="1:22" ht="11.25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2"/>
      <c r="Q488" s="3"/>
      <c r="R488" s="3"/>
      <c r="S488" s="3"/>
      <c r="T488" s="3"/>
      <c r="U488" s="3"/>
      <c r="V488" s="3"/>
    </row>
    <row r="489" spans="1:22" ht="11.25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2"/>
      <c r="Q489" s="3"/>
      <c r="R489" s="3"/>
      <c r="S489" s="3"/>
      <c r="T489" s="3"/>
      <c r="U489" s="3"/>
      <c r="V489" s="3"/>
    </row>
    <row r="490" spans="1:22" ht="11.25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2"/>
      <c r="Q490" s="3"/>
      <c r="R490" s="3"/>
      <c r="S490" s="3"/>
      <c r="T490" s="3"/>
      <c r="U490" s="3"/>
      <c r="V490" s="3"/>
    </row>
    <row r="491" spans="1:22" ht="11.25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2"/>
      <c r="Q491" s="3"/>
      <c r="R491" s="3"/>
      <c r="S491" s="3"/>
      <c r="T491" s="3"/>
      <c r="U491" s="3"/>
      <c r="V491" s="3"/>
    </row>
    <row r="492" spans="1:22" ht="11.25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2"/>
      <c r="Q492" s="3"/>
      <c r="R492" s="3"/>
      <c r="S492" s="3"/>
      <c r="T492" s="3"/>
      <c r="U492" s="3"/>
      <c r="V492" s="3"/>
    </row>
    <row r="493" spans="1:22" ht="11.25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2"/>
      <c r="Q493" s="3"/>
      <c r="R493" s="3"/>
      <c r="S493" s="3"/>
      <c r="T493" s="3"/>
      <c r="U493" s="3"/>
      <c r="V493" s="3"/>
    </row>
    <row r="494" spans="1:22" ht="11.25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2"/>
      <c r="Q494" s="3"/>
      <c r="R494" s="3"/>
      <c r="S494" s="3"/>
      <c r="T494" s="3"/>
      <c r="U494" s="3"/>
      <c r="V494" s="3"/>
    </row>
    <row r="495" spans="1:22" ht="11.25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2"/>
      <c r="Q495" s="3"/>
      <c r="R495" s="3"/>
      <c r="S495" s="3"/>
      <c r="T495" s="3"/>
      <c r="U495" s="3"/>
      <c r="V495" s="3"/>
    </row>
    <row r="496" spans="1:22" ht="11.25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2"/>
      <c r="Q496" s="3"/>
      <c r="R496" s="3"/>
      <c r="S496" s="3"/>
      <c r="T496" s="3"/>
      <c r="U496" s="3"/>
      <c r="V496" s="3"/>
    </row>
    <row r="497" spans="1:22" ht="11.25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2"/>
      <c r="Q497" s="3"/>
      <c r="R497" s="3"/>
      <c r="S497" s="3"/>
      <c r="T497" s="3"/>
      <c r="U497" s="3"/>
      <c r="V497" s="3"/>
    </row>
    <row r="498" spans="1:22" ht="11.25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2"/>
      <c r="Q498" s="3"/>
      <c r="R498" s="3"/>
      <c r="S498" s="3"/>
      <c r="T498" s="3"/>
      <c r="U498" s="3"/>
      <c r="V498" s="3"/>
    </row>
    <row r="499" spans="1:22" ht="11.25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2"/>
      <c r="Q499" s="3"/>
      <c r="R499" s="3"/>
      <c r="S499" s="3"/>
      <c r="T499" s="3"/>
      <c r="U499" s="3"/>
      <c r="V499" s="3"/>
    </row>
    <row r="500" spans="1:22" ht="11.25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2"/>
      <c r="Q500" s="3"/>
      <c r="R500" s="3"/>
      <c r="S500" s="3"/>
      <c r="T500" s="3"/>
      <c r="U500" s="3"/>
      <c r="V500" s="3"/>
    </row>
    <row r="501" spans="1:22" ht="11.25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2"/>
      <c r="Q501" s="3"/>
      <c r="R501" s="3"/>
      <c r="S501" s="3"/>
      <c r="T501" s="3"/>
      <c r="U501" s="3"/>
      <c r="V501" s="3"/>
    </row>
    <row r="502" spans="1:22" ht="11.25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2"/>
      <c r="Q502" s="3"/>
      <c r="R502" s="3"/>
      <c r="S502" s="3"/>
      <c r="T502" s="3"/>
      <c r="U502" s="3"/>
      <c r="V502" s="3"/>
    </row>
    <row r="503" spans="1:22" ht="11.25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2"/>
      <c r="Q503" s="3"/>
      <c r="R503" s="3"/>
      <c r="S503" s="3"/>
      <c r="T503" s="3"/>
      <c r="U503" s="3"/>
      <c r="V503" s="3"/>
    </row>
    <row r="504" spans="1:22" ht="11.25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2"/>
      <c r="Q504" s="3"/>
      <c r="R504" s="3"/>
      <c r="S504" s="3"/>
      <c r="T504" s="3"/>
      <c r="U504" s="3"/>
      <c r="V504" s="3"/>
    </row>
    <row r="505" spans="1:22" ht="11.25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2"/>
      <c r="Q505" s="3"/>
      <c r="R505" s="3"/>
      <c r="S505" s="3"/>
      <c r="T505" s="3"/>
      <c r="U505" s="3"/>
      <c r="V505" s="3"/>
    </row>
    <row r="506" spans="1:22" ht="11.25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2"/>
      <c r="Q506" s="3"/>
      <c r="R506" s="3"/>
      <c r="S506" s="3"/>
      <c r="T506" s="3"/>
      <c r="U506" s="3"/>
      <c r="V506" s="3"/>
    </row>
    <row r="507" spans="1:22" ht="11.25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2"/>
      <c r="Q507" s="3"/>
      <c r="R507" s="3"/>
      <c r="S507" s="3"/>
      <c r="T507" s="3"/>
      <c r="U507" s="3"/>
      <c r="V507" s="3"/>
    </row>
    <row r="508" spans="1:22" ht="11.25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2"/>
      <c r="Q508" s="3"/>
      <c r="R508" s="3"/>
      <c r="S508" s="3"/>
      <c r="T508" s="3"/>
      <c r="U508" s="3"/>
      <c r="V508" s="3"/>
    </row>
    <row r="509" spans="1:22" ht="11.25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2"/>
      <c r="Q509" s="3"/>
      <c r="R509" s="3"/>
      <c r="S509" s="3"/>
      <c r="T509" s="3"/>
      <c r="U509" s="3"/>
      <c r="V509" s="3"/>
    </row>
  </sheetData>
  <mergeCells count="1">
    <mergeCell ref="J6:K6"/>
  </mergeCells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1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</vt:lpstr>
      <vt:lpstr>'予選ヒート-レース結果表'!Print_Area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2022-07-17T06:48:32Z</dcterms:created>
  <dcterms:modified xsi:type="dcterms:W3CDTF">2022-07-17T06:49:09Z</dcterms:modified>
</cp:coreProperties>
</file>