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2ndヒート - レース暫定結果表" sheetId="1" r:id="rId1"/>
  </sheets>
  <externalReferences>
    <externalReference r:id="rId2"/>
    <externalReference r:id="rId3"/>
  </externalReferences>
  <definedNames>
    <definedName name="_xlnm.Print_Area" localSheetId="0">'2ndヒート - レース暫定結果表'!$A$1:$N$76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8" i="1" l="1"/>
  <c r="U50" i="1"/>
  <c r="M31" i="1"/>
  <c r="M30" i="1"/>
  <c r="M29" i="1"/>
  <c r="U21" i="1"/>
  <c r="U20" i="1"/>
  <c r="U19" i="1"/>
  <c r="A14" i="1"/>
  <c r="P14" i="1" s="1"/>
  <c r="Q14" i="1" s="1"/>
  <c r="R14" i="1" s="1"/>
  <c r="S13" i="1"/>
  <c r="H13" i="1"/>
  <c r="F13" i="1"/>
  <c r="D13" i="1"/>
  <c r="B13" i="1"/>
  <c r="U13" i="1" s="1"/>
  <c r="M11" i="1"/>
  <c r="A9" i="1"/>
  <c r="A7" i="1"/>
  <c r="I6" i="1"/>
  <c r="G13" i="1" l="1"/>
  <c r="L13" i="1"/>
  <c r="M13" i="1" s="1"/>
  <c r="B14" i="1"/>
  <c r="J14" i="1" s="1"/>
  <c r="A15" i="1"/>
  <c r="H14" i="1"/>
  <c r="E13" i="1"/>
  <c r="I13" i="1"/>
  <c r="J13" i="1" s="1"/>
  <c r="P13" i="1"/>
  <c r="Q13" i="1" s="1"/>
  <c r="S14" i="1"/>
  <c r="R13" i="1" l="1"/>
  <c r="I14" i="1"/>
  <c r="L14" i="1"/>
  <c r="M14" i="1" s="1"/>
  <c r="K14" i="1"/>
  <c r="F14" i="1"/>
  <c r="E14" i="1"/>
  <c r="D14" i="1"/>
  <c r="G14" i="1"/>
  <c r="U14" i="1"/>
  <c r="S15" i="1"/>
  <c r="B15" i="1"/>
  <c r="L15" i="1" s="1"/>
  <c r="M15" i="1" s="1"/>
  <c r="A16" i="1"/>
  <c r="P15" i="1"/>
  <c r="Q15" i="1" s="1"/>
  <c r="R15" i="1" s="1"/>
  <c r="I15" i="1"/>
  <c r="J15" i="1" l="1"/>
  <c r="K15" i="1"/>
  <c r="H15" i="1"/>
  <c r="S16" i="1"/>
  <c r="I16" i="1"/>
  <c r="A17" i="1"/>
  <c r="H16" i="1"/>
  <c r="B16" i="1"/>
  <c r="K16" i="1" s="1"/>
  <c r="P16" i="1"/>
  <c r="Q16" i="1" s="1"/>
  <c r="R16" i="1" s="1"/>
  <c r="U15" i="1"/>
  <c r="E15" i="1"/>
  <c r="D15" i="1"/>
  <c r="G15" i="1"/>
  <c r="F15" i="1"/>
  <c r="L16" i="1" l="1"/>
  <c r="M16" i="1" s="1"/>
  <c r="J16" i="1"/>
  <c r="E16" i="1"/>
  <c r="U16" i="1"/>
  <c r="D16" i="1"/>
  <c r="G16" i="1"/>
  <c r="F16" i="1"/>
  <c r="A18" i="1"/>
  <c r="P17" i="1"/>
  <c r="Q17" i="1" s="1"/>
  <c r="R17" i="1" s="1"/>
  <c r="S17" i="1"/>
  <c r="B17" i="1"/>
  <c r="H17" i="1" s="1"/>
  <c r="D17" i="1" l="1"/>
  <c r="U17" i="1"/>
  <c r="F17" i="1"/>
  <c r="G17" i="1"/>
  <c r="E17" i="1"/>
  <c r="J17" i="1"/>
  <c r="L17" i="1"/>
  <c r="M17" i="1" s="1"/>
  <c r="K17" i="1"/>
  <c r="I17" i="1"/>
  <c r="B18" i="1"/>
  <c r="K18" i="1" s="1"/>
  <c r="A22" i="1"/>
  <c r="P18" i="1"/>
  <c r="Q18" i="1" s="1"/>
  <c r="R18" i="1" s="1"/>
  <c r="S18" i="1"/>
  <c r="H18" i="1" l="1"/>
  <c r="J18" i="1"/>
  <c r="G18" i="1"/>
  <c r="U18" i="1"/>
  <c r="F18" i="1"/>
  <c r="E18" i="1"/>
  <c r="D18" i="1"/>
  <c r="L18" i="1"/>
  <c r="M18" i="1" s="1"/>
  <c r="I18" i="1"/>
  <c r="A23" i="1"/>
  <c r="B22" i="1"/>
  <c r="H22" i="1" s="1"/>
  <c r="P22" i="1"/>
  <c r="Q22" i="1" s="1"/>
  <c r="R22" i="1" s="1"/>
  <c r="J22" i="1"/>
  <c r="S22" i="1"/>
  <c r="I22" i="1"/>
  <c r="A24" i="1" l="1"/>
  <c r="B23" i="1"/>
  <c r="P23" i="1"/>
  <c r="Q23" i="1" s="1"/>
  <c r="R23" i="1" s="1"/>
  <c r="S23" i="1"/>
  <c r="I23" i="1"/>
  <c r="L23" i="1"/>
  <c r="M23" i="1" s="1"/>
  <c r="H23" i="1"/>
  <c r="G22" i="1"/>
  <c r="U22" i="1"/>
  <c r="F22" i="1"/>
  <c r="E22" i="1"/>
  <c r="D22" i="1"/>
  <c r="L22" i="1"/>
  <c r="M22" i="1" s="1"/>
  <c r="K22" i="1"/>
  <c r="G23" i="1" l="1"/>
  <c r="U23" i="1"/>
  <c r="F23" i="1"/>
  <c r="E23" i="1"/>
  <c r="D23" i="1"/>
  <c r="K23" i="1"/>
  <c r="J23" i="1"/>
  <c r="P24" i="1"/>
  <c r="Q24" i="1" s="1"/>
  <c r="R24" i="1" s="1"/>
  <c r="S24" i="1"/>
  <c r="A25" i="1"/>
  <c r="B24" i="1"/>
  <c r="U24" i="1" l="1"/>
  <c r="F24" i="1"/>
  <c r="E24" i="1"/>
  <c r="D24" i="1"/>
  <c r="G24" i="1"/>
  <c r="L24" i="1"/>
  <c r="M24" i="1" s="1"/>
  <c r="K24" i="1"/>
  <c r="I24" i="1"/>
  <c r="S25" i="1"/>
  <c r="A26" i="1"/>
  <c r="B25" i="1"/>
  <c r="H25" i="1" s="1"/>
  <c r="P25" i="1"/>
  <c r="Q25" i="1" s="1"/>
  <c r="R25" i="1" s="1"/>
  <c r="J25" i="1"/>
  <c r="H24" i="1"/>
  <c r="J24" i="1"/>
  <c r="A27" i="1" l="1"/>
  <c r="B26" i="1"/>
  <c r="H26" i="1" s="1"/>
  <c r="P26" i="1"/>
  <c r="Q26" i="1" s="1"/>
  <c r="R26" i="1" s="1"/>
  <c r="S26" i="1"/>
  <c r="I26" i="1"/>
  <c r="E25" i="1"/>
  <c r="D25" i="1"/>
  <c r="G25" i="1"/>
  <c r="U25" i="1"/>
  <c r="F25" i="1"/>
  <c r="L25" i="1"/>
  <c r="M25" i="1" s="1"/>
  <c r="K25" i="1"/>
  <c r="I25" i="1"/>
  <c r="K26" i="1" l="1"/>
  <c r="J26" i="1"/>
  <c r="A28" i="1"/>
  <c r="B27" i="1"/>
  <c r="J27" i="1" s="1"/>
  <c r="P27" i="1"/>
  <c r="Q27" i="1" s="1"/>
  <c r="R27" i="1" s="1"/>
  <c r="S27" i="1"/>
  <c r="I27" i="1"/>
  <c r="L27" i="1"/>
  <c r="M27" i="1" s="1"/>
  <c r="D26" i="1"/>
  <c r="G26" i="1"/>
  <c r="U26" i="1"/>
  <c r="F26" i="1"/>
  <c r="E26" i="1"/>
  <c r="L26" i="1"/>
  <c r="M26" i="1" s="1"/>
  <c r="K27" i="1" l="1"/>
  <c r="H27" i="1"/>
  <c r="P28" i="1"/>
  <c r="Q28" i="1" s="1"/>
  <c r="R28" i="1" s="1"/>
  <c r="S28" i="1"/>
  <c r="A29" i="1"/>
  <c r="B28" i="1"/>
  <c r="J28" i="1" s="1"/>
  <c r="G27" i="1"/>
  <c r="U27" i="1"/>
  <c r="F27" i="1"/>
  <c r="E27" i="1"/>
  <c r="D27" i="1"/>
  <c r="S29" i="1" l="1"/>
  <c r="A30" i="1"/>
  <c r="B29" i="1"/>
  <c r="P29" i="1"/>
  <c r="Q29" i="1" s="1"/>
  <c r="R29" i="1" s="1"/>
  <c r="H28" i="1"/>
  <c r="U28" i="1"/>
  <c r="F28" i="1"/>
  <c r="E28" i="1"/>
  <c r="D28" i="1"/>
  <c r="G28" i="1"/>
  <c r="L28" i="1"/>
  <c r="M28" i="1" s="1"/>
  <c r="K28" i="1"/>
  <c r="I28" i="1"/>
  <c r="E29" i="1" l="1"/>
  <c r="D29" i="1"/>
  <c r="G29" i="1"/>
  <c r="U29" i="1"/>
  <c r="F29" i="1"/>
  <c r="A31" i="1"/>
  <c r="B30" i="1"/>
  <c r="P30" i="1"/>
  <c r="Q30" i="1" s="1"/>
  <c r="R30" i="1" s="1"/>
  <c r="S30" i="1"/>
  <c r="H29" i="1"/>
  <c r="D30" i="1" l="1"/>
  <c r="G30" i="1"/>
  <c r="U30" i="1"/>
  <c r="F30" i="1"/>
  <c r="E30" i="1"/>
  <c r="A32" i="1"/>
  <c r="B31" i="1"/>
  <c r="P31" i="1"/>
  <c r="Q31" i="1" s="1"/>
  <c r="R31" i="1" s="1"/>
  <c r="S31" i="1"/>
  <c r="H30" i="1"/>
  <c r="G31" i="1" l="1"/>
  <c r="U31" i="1"/>
  <c r="F31" i="1"/>
  <c r="E31" i="1"/>
  <c r="D31" i="1"/>
  <c r="H31" i="1"/>
  <c r="S32" i="1"/>
  <c r="A33" i="1"/>
  <c r="P32" i="1"/>
  <c r="Q32" i="1" s="1"/>
  <c r="R32" i="1" s="1"/>
  <c r="B32" i="1"/>
  <c r="L32" i="1" s="1"/>
  <c r="M32" i="1" s="1"/>
  <c r="K32" i="1" l="1"/>
  <c r="H32" i="1"/>
  <c r="J32" i="1"/>
  <c r="P33" i="1"/>
  <c r="Q33" i="1" s="1"/>
  <c r="R33" i="1" s="1"/>
  <c r="A34" i="1"/>
  <c r="B33" i="1"/>
  <c r="S33" i="1"/>
  <c r="F32" i="1"/>
  <c r="E32" i="1"/>
  <c r="U32" i="1"/>
  <c r="D32" i="1"/>
  <c r="G32" i="1"/>
  <c r="I32" i="1"/>
  <c r="D33" i="1" l="1"/>
  <c r="U33" i="1"/>
  <c r="F33" i="1"/>
  <c r="E33" i="1"/>
  <c r="G33" i="1"/>
  <c r="I33" i="1"/>
  <c r="A35" i="1"/>
  <c r="B34" i="1"/>
  <c r="K34" i="1" s="1"/>
  <c r="S34" i="1"/>
  <c r="I34" i="1"/>
  <c r="H34" i="1"/>
  <c r="P34" i="1"/>
  <c r="Q34" i="1" s="1"/>
  <c r="R34" i="1" s="1"/>
  <c r="L33" i="1"/>
  <c r="M33" i="1" s="1"/>
  <c r="J33" i="1"/>
  <c r="K33" i="1"/>
  <c r="H33" i="1"/>
  <c r="J34" i="1" l="1"/>
  <c r="L34" i="1"/>
  <c r="M34" i="1" s="1"/>
  <c r="P35" i="1"/>
  <c r="Q35" i="1" s="1"/>
  <c r="R35" i="1" s="1"/>
  <c r="H35" i="1"/>
  <c r="A36" i="1"/>
  <c r="B35" i="1"/>
  <c r="J35" i="1" s="1"/>
  <c r="S35" i="1"/>
  <c r="I35" i="1"/>
  <c r="G34" i="1"/>
  <c r="E34" i="1"/>
  <c r="D34" i="1"/>
  <c r="U34" i="1"/>
  <c r="F34" i="1"/>
  <c r="S36" i="1" l="1"/>
  <c r="A37" i="1"/>
  <c r="B36" i="1"/>
  <c r="I36" i="1" s="1"/>
  <c r="P36" i="1"/>
  <c r="Q36" i="1" s="1"/>
  <c r="R36" i="1" s="1"/>
  <c r="L36" i="1"/>
  <c r="M36" i="1" s="1"/>
  <c r="K35" i="1"/>
  <c r="U35" i="1"/>
  <c r="F35" i="1"/>
  <c r="D35" i="1"/>
  <c r="G35" i="1"/>
  <c r="E35" i="1"/>
  <c r="L35" i="1"/>
  <c r="M35" i="1" s="1"/>
  <c r="K36" i="1" l="1"/>
  <c r="H36" i="1"/>
  <c r="P37" i="1"/>
  <c r="Q37" i="1" s="1"/>
  <c r="R37" i="1" s="1"/>
  <c r="S37" i="1"/>
  <c r="A38" i="1"/>
  <c r="B37" i="1"/>
  <c r="L37" i="1" s="1"/>
  <c r="M37" i="1" s="1"/>
  <c r="J36" i="1"/>
  <c r="E36" i="1"/>
  <c r="G36" i="1"/>
  <c r="U36" i="1"/>
  <c r="F36" i="1"/>
  <c r="D36" i="1"/>
  <c r="A39" i="1" l="1"/>
  <c r="B38" i="1"/>
  <c r="S38" i="1"/>
  <c r="P38" i="1"/>
  <c r="Q38" i="1" s="1"/>
  <c r="R38" i="1" s="1"/>
  <c r="L38" i="1"/>
  <c r="M38" i="1" s="1"/>
  <c r="I37" i="1"/>
  <c r="H37" i="1"/>
  <c r="D37" i="1"/>
  <c r="U37" i="1"/>
  <c r="F37" i="1"/>
  <c r="G37" i="1"/>
  <c r="E37" i="1"/>
  <c r="K37" i="1"/>
  <c r="J37" i="1"/>
  <c r="G38" i="1" l="1"/>
  <c r="E38" i="1"/>
  <c r="F38" i="1"/>
  <c r="D38" i="1"/>
  <c r="U38" i="1"/>
  <c r="H38" i="1"/>
  <c r="K38" i="1"/>
  <c r="J38" i="1"/>
  <c r="I38" i="1"/>
  <c r="P39" i="1"/>
  <c r="Q39" i="1" s="1"/>
  <c r="R39" i="1" s="1"/>
  <c r="J39" i="1"/>
  <c r="H39" i="1"/>
  <c r="A40" i="1"/>
  <c r="K39" i="1"/>
  <c r="B39" i="1"/>
  <c r="S39" i="1"/>
  <c r="I39" i="1"/>
  <c r="U39" i="1" l="1"/>
  <c r="F39" i="1"/>
  <c r="D39" i="1"/>
  <c r="G39" i="1"/>
  <c r="E39" i="1"/>
  <c r="L39" i="1"/>
  <c r="M39" i="1" s="1"/>
  <c r="S40" i="1"/>
  <c r="A41" i="1"/>
  <c r="B40" i="1"/>
  <c r="I40" i="1" s="1"/>
  <c r="P40" i="1"/>
  <c r="Q40" i="1" s="1"/>
  <c r="R40" i="1" s="1"/>
  <c r="L40" i="1"/>
  <c r="M40" i="1" s="1"/>
  <c r="H40" i="1"/>
  <c r="E40" i="1" l="1"/>
  <c r="G40" i="1"/>
  <c r="F40" i="1"/>
  <c r="D40" i="1"/>
  <c r="U40" i="1"/>
  <c r="P41" i="1"/>
  <c r="Q41" i="1" s="1"/>
  <c r="R41" i="1" s="1"/>
  <c r="J41" i="1"/>
  <c r="A42" i="1"/>
  <c r="B41" i="1"/>
  <c r="H41" i="1" s="1"/>
  <c r="S41" i="1"/>
  <c r="J40" i="1"/>
  <c r="K40" i="1"/>
  <c r="K41" i="1" l="1"/>
  <c r="D41" i="1"/>
  <c r="U41" i="1"/>
  <c r="F41" i="1"/>
  <c r="E41" i="1"/>
  <c r="G41" i="1"/>
  <c r="I41" i="1"/>
  <c r="A43" i="1"/>
  <c r="B42" i="1"/>
  <c r="I42" i="1" s="1"/>
  <c r="S42" i="1"/>
  <c r="J42" i="1"/>
  <c r="H42" i="1"/>
  <c r="P42" i="1"/>
  <c r="Q42" i="1" s="1"/>
  <c r="R42" i="1" s="1"/>
  <c r="L41" i="1"/>
  <c r="M41" i="1" s="1"/>
  <c r="P43" i="1" l="1"/>
  <c r="Q43" i="1" s="1"/>
  <c r="R43" i="1" s="1"/>
  <c r="A44" i="1"/>
  <c r="B43" i="1"/>
  <c r="H43" i="1" s="1"/>
  <c r="S43" i="1"/>
  <c r="I43" i="1"/>
  <c r="G42" i="1"/>
  <c r="E42" i="1"/>
  <c r="D42" i="1"/>
  <c r="U42" i="1"/>
  <c r="F42" i="1"/>
  <c r="L42" i="1"/>
  <c r="M42" i="1" s="1"/>
  <c r="K42" i="1"/>
  <c r="S44" i="1" l="1"/>
  <c r="A45" i="1"/>
  <c r="B44" i="1"/>
  <c r="I44" i="1" s="1"/>
  <c r="P44" i="1"/>
  <c r="Q44" i="1" s="1"/>
  <c r="R44" i="1" s="1"/>
  <c r="L44" i="1"/>
  <c r="M44" i="1" s="1"/>
  <c r="U43" i="1"/>
  <c r="F43" i="1"/>
  <c r="D43" i="1"/>
  <c r="G43" i="1"/>
  <c r="E43" i="1"/>
  <c r="L43" i="1"/>
  <c r="M43" i="1" s="1"/>
  <c r="K43" i="1"/>
  <c r="J43" i="1"/>
  <c r="K44" i="1" l="1"/>
  <c r="H44" i="1"/>
  <c r="A46" i="1"/>
  <c r="P45" i="1"/>
  <c r="Q45" i="1" s="1"/>
  <c r="R45" i="1" s="1"/>
  <c r="S45" i="1"/>
  <c r="I45" i="1"/>
  <c r="K45" i="1"/>
  <c r="B45" i="1"/>
  <c r="H45" i="1" s="1"/>
  <c r="J44" i="1"/>
  <c r="E44" i="1"/>
  <c r="G44" i="1"/>
  <c r="U44" i="1"/>
  <c r="F44" i="1"/>
  <c r="D44" i="1"/>
  <c r="D45" i="1" l="1"/>
  <c r="U45" i="1"/>
  <c r="F45" i="1"/>
  <c r="G45" i="1"/>
  <c r="E45" i="1"/>
  <c r="J45" i="1"/>
  <c r="L45" i="1"/>
  <c r="M45" i="1" s="1"/>
  <c r="A47" i="1"/>
  <c r="B46" i="1"/>
  <c r="J46" i="1" s="1"/>
  <c r="P46" i="1"/>
  <c r="Q46" i="1" s="1"/>
  <c r="R46" i="1" s="1"/>
  <c r="S46" i="1"/>
  <c r="I46" i="1"/>
  <c r="L46" i="1"/>
  <c r="M46" i="1" s="1"/>
  <c r="H46" i="1" l="1"/>
  <c r="P47" i="1"/>
  <c r="Q47" i="1" s="1"/>
  <c r="R47" i="1" s="1"/>
  <c r="S47" i="1"/>
  <c r="A48" i="1"/>
  <c r="B47" i="1"/>
  <c r="J47" i="1" s="1"/>
  <c r="G46" i="1"/>
  <c r="U46" i="1"/>
  <c r="F46" i="1"/>
  <c r="E46" i="1"/>
  <c r="D46" i="1"/>
  <c r="K46" i="1"/>
  <c r="K47" i="1" l="1"/>
  <c r="H47" i="1"/>
  <c r="U47" i="1"/>
  <c r="F47" i="1"/>
  <c r="E47" i="1"/>
  <c r="D47" i="1"/>
  <c r="G47" i="1"/>
  <c r="L47" i="1"/>
  <c r="M47" i="1" s="1"/>
  <c r="S48" i="1"/>
  <c r="A49" i="1"/>
  <c r="B48" i="1"/>
  <c r="H48" i="1" s="1"/>
  <c r="P48" i="1"/>
  <c r="Q48" i="1" s="1"/>
  <c r="R48" i="1" s="1"/>
  <c r="J48" i="1"/>
  <c r="I47" i="1"/>
  <c r="E48" i="1" l="1"/>
  <c r="D48" i="1"/>
  <c r="G48" i="1"/>
  <c r="F48" i="1"/>
  <c r="U48" i="1"/>
  <c r="L48" i="1"/>
  <c r="M48" i="1" s="1"/>
  <c r="K48" i="1"/>
  <c r="I48" i="1"/>
  <c r="L49" i="1"/>
  <c r="M49" i="1" s="1"/>
  <c r="A53" i="1" s="1"/>
  <c r="K49" i="1"/>
  <c r="B49" i="1"/>
  <c r="P49" i="1"/>
  <c r="Q49" i="1" s="1"/>
  <c r="I49" i="1"/>
  <c r="S49" i="1"/>
  <c r="D49" i="1" l="1"/>
  <c r="G49" i="1"/>
  <c r="U49" i="1"/>
  <c r="F49" i="1"/>
  <c r="E49" i="1"/>
  <c r="R49" i="1"/>
  <c r="A56" i="1"/>
  <c r="J49" i="1"/>
  <c r="H49" i="1"/>
  <c r="I51" i="1" l="1"/>
  <c r="F51" i="1"/>
  <c r="B56" i="1"/>
  <c r="A57" i="1"/>
  <c r="C56" i="1"/>
  <c r="A55" i="1"/>
  <c r="C57" i="1" l="1"/>
  <c r="B57" i="1"/>
  <c r="A58" i="1"/>
  <c r="D51" i="1"/>
  <c r="H51" i="1"/>
  <c r="Q55" i="1" s="1"/>
  <c r="E51" i="1"/>
  <c r="A59" i="1" l="1"/>
  <c r="C58" i="1"/>
  <c r="B58" i="1"/>
  <c r="A60" i="1" l="1"/>
  <c r="C59" i="1"/>
  <c r="B59" i="1"/>
  <c r="B60" i="1" l="1"/>
  <c r="A61" i="1"/>
  <c r="C60" i="1"/>
  <c r="C61" i="1" l="1"/>
  <c r="B61" i="1"/>
  <c r="A62" i="1"/>
  <c r="A63" i="1" l="1"/>
  <c r="C62" i="1"/>
  <c r="B62" i="1"/>
  <c r="A64" i="1" l="1"/>
  <c r="C63" i="1"/>
  <c r="B63" i="1"/>
  <c r="B64" i="1" l="1"/>
  <c r="A65" i="1"/>
  <c r="C64" i="1"/>
  <c r="C65" i="1" l="1"/>
  <c r="B65" i="1"/>
  <c r="A66" i="1"/>
  <c r="C66" i="1" l="1"/>
  <c r="B66" i="1"/>
</calcChain>
</file>

<file path=xl/sharedStrings.xml><?xml version="1.0" encoding="utf-8"?>
<sst xmlns="http://schemas.openxmlformats.org/spreadsheetml/2006/main" count="39" uniqueCount="35">
  <si>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</si>
  <si>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</si>
  <si>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</si>
  <si>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</si>
  <si>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</si>
  <si>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</si>
  <si>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セカンドチャンスヒート結果表</t>
    <rPh sb="11" eb="13">
      <t>ケッカ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</si>
  <si>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</si>
  <si>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</si>
  <si>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</si>
  <si>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</si>
  <si>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</si>
  <si>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</si>
  <si>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</si>
  <si>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</si>
  <si>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</si>
  <si>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</si>
  <si>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</si>
  <si>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</si>
  <si>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</si>
  <si>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</si>
  <si>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</si>
  <si>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</si>
  <si>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</si>
  <si>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</si>
  <si>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</si>
  <si>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</si>
  <si>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</si>
  <si>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</si>
  <si>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</si>
  <si>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 xml:space="preserve">Fastest Lap </t>
    <phoneticPr fontId="2"/>
  </si>
  <si>
    <t>km/h</t>
    <phoneticPr fontId="2"/>
  </si>
  <si>
    <t>規定周回数</t>
    <rPh sb="0" eb="5">
      <t>キテイシュウカイスウ</t>
    </rPh>
    <phoneticPr fontId="2"/>
  </si>
  <si>
    <t>以下ﾌｨﾆｯｼｭﾗｲﾝ不通過：</t>
    <phoneticPr fontId="2"/>
  </si>
  <si>
    <t>以上　規定周回数完走：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</si>
</sst>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7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right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horizontal="left" vertical="center" shrinkToFit="1"/>
    </xf>
    <xf numFmtId="0" fontId="24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12" fillId="0" borderId="0" xfId="0" applyNumberFormat="1" applyFont="1" applyFill="1" applyBorder="1" applyAlignment="1" applyProtection="1">
      <alignment horizontal="left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5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0" fontId="26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4</xdr:row>
      <xdr:rowOff>137305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0" cy="899305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73</xdr:row>
      <xdr:rowOff>9525</xdr:rowOff>
    </xdr:from>
    <xdr:to>
      <xdr:col>8</xdr:col>
      <xdr:colOff>239700</xdr:colOff>
      <xdr:row>75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582400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UPER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BGr-レース結果表（印刷） (2)"/>
      <sheetName val="予選ヒート2nd-レース結果表・グリッド用（作業用）"/>
      <sheetName val="予選ヒート2nd-レース結果表・グリッド用（作業用） (2)"/>
      <sheetName val="予選ヒート2nd-レース結果表・グリッド用（整列）"/>
      <sheetName val="2ndヒート - グリッド表（印刷）"/>
      <sheetName val="2ndヒート - グリッド表（印刷） (2)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暫定結果表（印刷） (3)"/>
      <sheetName val="決勝ヒート - レース暫定結果表（印刷） (2)"/>
      <sheetName val="決勝ヒート - レース正式結果表（印刷）"/>
      <sheetName val="決勝ヒート - レース正式結果表（印刷） (2)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SUPER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16</v>
          </cell>
          <cell r="C2" t="str">
            <v>小辻 隼人</v>
          </cell>
          <cell r="D2" t="str">
            <v>SUPER SS</v>
          </cell>
          <cell r="E2">
            <v>6</v>
          </cell>
          <cell r="F2">
            <v>4.0153472222222222E-3</v>
          </cell>
          <cell r="I2">
            <v>0</v>
          </cell>
          <cell r="J2" t="str">
            <v>TIGRE</v>
          </cell>
          <cell r="K2" t="str">
            <v>CL/YAMAHA</v>
          </cell>
          <cell r="L2" t="str">
            <v>BS</v>
          </cell>
          <cell r="M2">
            <v>37</v>
          </cell>
          <cell r="N2">
            <v>57.295999999999999</v>
          </cell>
          <cell r="O2">
            <v>79.418999999999997</v>
          </cell>
          <cell r="P2">
            <v>6</v>
          </cell>
          <cell r="Q2">
            <v>57.32</v>
          </cell>
          <cell r="R2">
            <v>28.898</v>
          </cell>
          <cell r="S2">
            <v>28.398</v>
          </cell>
          <cell r="T2" t="str">
            <v>Dc057635</v>
          </cell>
        </row>
        <row r="3">
          <cell r="A3">
            <v>2</v>
          </cell>
          <cell r="B3">
            <v>95</v>
          </cell>
          <cell r="C3" t="str">
            <v>横田 隆二郎</v>
          </cell>
          <cell r="D3" t="str">
            <v>SUPER SS</v>
          </cell>
          <cell r="E3">
            <v>6</v>
          </cell>
          <cell r="F3">
            <v>4.0238773148148143E-3</v>
          </cell>
          <cell r="G3">
            <v>0.73699999999999999</v>
          </cell>
          <cell r="H3">
            <v>0.73699999999999999</v>
          </cell>
          <cell r="I3">
            <v>0</v>
          </cell>
          <cell r="J3" t="str">
            <v>F's CLUB</v>
          </cell>
          <cell r="K3" t="str">
            <v>MACH1/YAMAHA</v>
          </cell>
          <cell r="L3" t="str">
            <v>BS</v>
          </cell>
          <cell r="M3">
            <v>59</v>
          </cell>
          <cell r="N3">
            <v>57.341000000000001</v>
          </cell>
          <cell r="O3">
            <v>79.356999999999999</v>
          </cell>
          <cell r="P3">
            <v>3</v>
          </cell>
          <cell r="Q3">
            <v>57.401000000000003</v>
          </cell>
          <cell r="R3">
            <v>29.027000000000001</v>
          </cell>
          <cell r="S3">
            <v>28.442</v>
          </cell>
          <cell r="T3" t="str">
            <v>Dca5deb8a</v>
          </cell>
        </row>
        <row r="4">
          <cell r="A4">
            <v>3</v>
          </cell>
          <cell r="B4">
            <v>57</v>
          </cell>
          <cell r="C4" t="str">
            <v>江崎 昭彦</v>
          </cell>
          <cell r="D4" t="str">
            <v>SUPER SS</v>
          </cell>
          <cell r="E4">
            <v>6</v>
          </cell>
          <cell r="F4">
            <v>4.0270023148148149E-3</v>
          </cell>
          <cell r="G4">
            <v>1.0069999999999999</v>
          </cell>
          <cell r="H4">
            <v>0.27</v>
          </cell>
          <cell r="I4">
            <v>0</v>
          </cell>
          <cell r="J4" t="str">
            <v>Ash</v>
          </cell>
          <cell r="K4" t="str">
            <v>KOSMIC/YAMAHA</v>
          </cell>
          <cell r="L4" t="str">
            <v>BS</v>
          </cell>
          <cell r="M4">
            <v>8170816</v>
          </cell>
          <cell r="N4">
            <v>57.162999999999997</v>
          </cell>
          <cell r="O4">
            <v>79.603999999999999</v>
          </cell>
          <cell r="P4">
            <v>3</v>
          </cell>
          <cell r="Q4">
            <v>57.253</v>
          </cell>
          <cell r="R4">
            <v>29.077999999999999</v>
          </cell>
          <cell r="S4">
            <v>28.545999999999999</v>
          </cell>
          <cell r="T4" t="str">
            <v>Dbb093956</v>
          </cell>
        </row>
        <row r="5">
          <cell r="A5">
            <v>4</v>
          </cell>
          <cell r="B5">
            <v>14</v>
          </cell>
          <cell r="C5" t="str">
            <v>辻本 稔</v>
          </cell>
          <cell r="D5" t="str">
            <v>SUPER SS</v>
          </cell>
          <cell r="E5">
            <v>6</v>
          </cell>
          <cell r="F5">
            <v>4.0298032407407409E-3</v>
          </cell>
          <cell r="G5">
            <v>1.2490000000000001</v>
          </cell>
          <cell r="H5">
            <v>0.24199999999999999</v>
          </cell>
          <cell r="I5">
            <v>0</v>
          </cell>
          <cell r="J5" t="str">
            <v>ｻｰﾃｨｰｽﾞﾚｰｼﾝｸﾞ</v>
          </cell>
          <cell r="K5" t="str">
            <v>MACH1/YAMAHA</v>
          </cell>
          <cell r="L5" t="str">
            <v>BS</v>
          </cell>
          <cell r="M5">
            <v>14620682</v>
          </cell>
          <cell r="N5">
            <v>57.384999999999998</v>
          </cell>
          <cell r="O5">
            <v>79.296000000000006</v>
          </cell>
          <cell r="P5">
            <v>5</v>
          </cell>
          <cell r="Q5">
            <v>57.531999999999996</v>
          </cell>
          <cell r="R5">
            <v>28.965</v>
          </cell>
          <cell r="S5">
            <v>28.567</v>
          </cell>
          <cell r="T5" t="str">
            <v>D6ce62034</v>
          </cell>
        </row>
        <row r="6">
          <cell r="A6">
            <v>5</v>
          </cell>
          <cell r="B6">
            <v>26</v>
          </cell>
          <cell r="C6" t="str">
            <v>橋本 協一</v>
          </cell>
          <cell r="D6" t="str">
            <v>SUPER SS</v>
          </cell>
          <cell r="E6">
            <v>6</v>
          </cell>
          <cell r="F6">
            <v>4.0506250000000004E-3</v>
          </cell>
          <cell r="G6">
            <v>3.048</v>
          </cell>
          <cell r="H6">
            <v>1.7989999999999999</v>
          </cell>
          <cell r="I6">
            <v>0</v>
          </cell>
          <cell r="J6" t="str">
            <v>ｻｰﾃｨｰｽﾞﾚｰｼﾝｸﾞ</v>
          </cell>
          <cell r="K6" t="str">
            <v>TECNO/YAMAHA</v>
          </cell>
          <cell r="L6" t="str">
            <v>BS</v>
          </cell>
          <cell r="M6">
            <v>43</v>
          </cell>
          <cell r="N6">
            <v>57.14</v>
          </cell>
          <cell r="O6">
            <v>79.635999999999996</v>
          </cell>
          <cell r="P6">
            <v>5</v>
          </cell>
          <cell r="Q6">
            <v>57.276000000000003</v>
          </cell>
          <cell r="R6">
            <v>28.853000000000002</v>
          </cell>
          <cell r="S6">
            <v>28.422999999999998</v>
          </cell>
          <cell r="T6" t="str">
            <v>Dc4708b10</v>
          </cell>
        </row>
        <row r="7">
          <cell r="A7">
            <v>6</v>
          </cell>
          <cell r="B7">
            <v>90</v>
          </cell>
          <cell r="C7" t="str">
            <v>竹中 敬之</v>
          </cell>
          <cell r="D7" t="str">
            <v>SUPER SS</v>
          </cell>
          <cell r="E7">
            <v>6</v>
          </cell>
          <cell r="F7">
            <v>4.0526157407407403E-3</v>
          </cell>
          <cell r="G7">
            <v>3.22</v>
          </cell>
          <cell r="H7">
            <v>0.17199999999999999</v>
          </cell>
          <cell r="I7">
            <v>0</v>
          </cell>
          <cell r="J7" t="str">
            <v>ｻｰﾃｨｰｽﾞﾚｰｼﾝｸﾞ</v>
          </cell>
          <cell r="K7" t="str">
            <v>マッハワン/YAMAHA</v>
          </cell>
          <cell r="L7" t="str">
            <v>BS</v>
          </cell>
          <cell r="M7">
            <v>14281735</v>
          </cell>
          <cell r="N7">
            <v>57.136000000000003</v>
          </cell>
          <cell r="O7">
            <v>79.641999999999996</v>
          </cell>
          <cell r="P7">
            <v>6</v>
          </cell>
          <cell r="Q7">
            <v>57.16</v>
          </cell>
          <cell r="R7">
            <v>28.744</v>
          </cell>
          <cell r="S7">
            <v>28.391999999999999</v>
          </cell>
          <cell r="T7" t="str">
            <v>Db3fac87c</v>
          </cell>
        </row>
        <row r="8">
          <cell r="A8">
            <v>7</v>
          </cell>
          <cell r="B8">
            <v>77</v>
          </cell>
          <cell r="C8" t="str">
            <v>三船 祐一</v>
          </cell>
          <cell r="D8" t="str">
            <v>SUPER SS</v>
          </cell>
          <cell r="E8">
            <v>6</v>
          </cell>
          <cell r="F8">
            <v>4.054675925925926E-3</v>
          </cell>
          <cell r="G8">
            <v>3.3980000000000001</v>
          </cell>
          <cell r="H8">
            <v>0.17799999999999999</v>
          </cell>
          <cell r="I8">
            <v>0</v>
          </cell>
          <cell r="J8" t="str">
            <v>Gren Blue RT</v>
          </cell>
          <cell r="K8" t="str">
            <v>crocpromotion/YAMAHA</v>
          </cell>
          <cell r="L8" t="str">
            <v>BS</v>
          </cell>
          <cell r="M8">
            <v>58</v>
          </cell>
          <cell r="N8">
            <v>57.009</v>
          </cell>
          <cell r="O8">
            <v>79.819000000000003</v>
          </cell>
          <cell r="P8">
            <v>6</v>
          </cell>
          <cell r="Q8">
            <v>57.186</v>
          </cell>
          <cell r="R8">
            <v>28.718</v>
          </cell>
          <cell r="S8">
            <v>28.291</v>
          </cell>
          <cell r="T8" t="str">
            <v>D34afc6fe</v>
          </cell>
        </row>
        <row r="9">
          <cell r="A9">
            <v>8</v>
          </cell>
          <cell r="B9">
            <v>23</v>
          </cell>
          <cell r="C9" t="str">
            <v>藤岡 伸英</v>
          </cell>
          <cell r="D9" t="str">
            <v>SUPER SS</v>
          </cell>
          <cell r="E9">
            <v>6</v>
          </cell>
          <cell r="F9">
            <v>4.0674999999999999E-3</v>
          </cell>
          <cell r="G9">
            <v>4.5060000000000002</v>
          </cell>
          <cell r="H9">
            <v>1.1080000000000001</v>
          </cell>
          <cell r="I9">
            <v>0</v>
          </cell>
          <cell r="J9" t="str">
            <v>EHRE MOTOR SPORTS</v>
          </cell>
          <cell r="K9" t="str">
            <v>MACHI 1/YAMAHA</v>
          </cell>
          <cell r="L9" t="str">
            <v>BS</v>
          </cell>
          <cell r="M9">
            <v>40</v>
          </cell>
          <cell r="N9">
            <v>57.235999999999997</v>
          </cell>
          <cell r="O9">
            <v>79.501999999999995</v>
          </cell>
          <cell r="P9">
            <v>6</v>
          </cell>
          <cell r="Q9">
            <v>57.332000000000001</v>
          </cell>
          <cell r="R9">
            <v>28.919</v>
          </cell>
          <cell r="S9">
            <v>28.317</v>
          </cell>
          <cell r="T9" t="str">
            <v>Dbdd75f14</v>
          </cell>
        </row>
        <row r="10">
          <cell r="A10">
            <v>9</v>
          </cell>
          <cell r="B10">
            <v>99</v>
          </cell>
          <cell r="C10" t="str">
            <v>近藤 雄一朗</v>
          </cell>
          <cell r="D10" t="str">
            <v>SUPER SS</v>
          </cell>
          <cell r="E10">
            <v>6</v>
          </cell>
          <cell r="F10">
            <v>4.0802662037037031E-3</v>
          </cell>
          <cell r="G10">
            <v>5.609</v>
          </cell>
          <cell r="H10">
            <v>1.103</v>
          </cell>
          <cell r="I10">
            <v>0</v>
          </cell>
          <cell r="J10" t="str">
            <v>ﾓｱｺﾗｰｼﾞｭTQS</v>
          </cell>
          <cell r="K10" t="str">
            <v>ドラゴコルセ/YAMAHA</v>
          </cell>
          <cell r="L10" t="str">
            <v>BS</v>
          </cell>
          <cell r="M10">
            <v>61</v>
          </cell>
          <cell r="N10">
            <v>57.411000000000001</v>
          </cell>
          <cell r="O10">
            <v>79.260000000000005</v>
          </cell>
          <cell r="P10">
            <v>6</v>
          </cell>
          <cell r="Q10">
            <v>57.509</v>
          </cell>
          <cell r="R10">
            <v>28.949000000000002</v>
          </cell>
          <cell r="S10">
            <v>28.462</v>
          </cell>
          <cell r="T10" t="str">
            <v>D98369806</v>
          </cell>
        </row>
        <row r="11">
          <cell r="A11">
            <v>10</v>
          </cell>
          <cell r="B11">
            <v>56</v>
          </cell>
          <cell r="C11" t="str">
            <v>米倉 隆幸</v>
          </cell>
          <cell r="D11" t="str">
            <v>SUPER SS</v>
          </cell>
          <cell r="E11">
            <v>6</v>
          </cell>
          <cell r="F11">
            <v>4.0969907407407405E-3</v>
          </cell>
          <cell r="G11">
            <v>7.0540000000000003</v>
          </cell>
          <cell r="H11">
            <v>1.4450000000000001</v>
          </cell>
          <cell r="I11">
            <v>0</v>
          </cell>
          <cell r="J11" t="str">
            <v>T WEST RS</v>
          </cell>
          <cell r="K11" t="str">
            <v>TONY KART/YAMAHA</v>
          </cell>
          <cell r="L11" t="str">
            <v>BS</v>
          </cell>
          <cell r="M11">
            <v>53</v>
          </cell>
          <cell r="N11">
            <v>57.939</v>
          </cell>
          <cell r="O11">
            <v>78.537999999999997</v>
          </cell>
          <cell r="P11">
            <v>6</v>
          </cell>
          <cell r="Q11">
            <v>57.960999999999999</v>
          </cell>
          <cell r="R11">
            <v>29.344000000000001</v>
          </cell>
          <cell r="S11">
            <v>28.594999999999999</v>
          </cell>
          <cell r="T11" t="str">
            <v>D368cae8</v>
          </cell>
        </row>
        <row r="12">
          <cell r="A12">
            <v>11</v>
          </cell>
          <cell r="B12">
            <v>37</v>
          </cell>
          <cell r="C12" t="str">
            <v>小田 宗孝</v>
          </cell>
          <cell r="D12" t="str">
            <v>SUPER SS</v>
          </cell>
          <cell r="E12">
            <v>6</v>
          </cell>
          <cell r="F12">
            <v>4.1043287037037038E-3</v>
          </cell>
          <cell r="G12">
            <v>7.6879999999999997</v>
          </cell>
          <cell r="H12">
            <v>0.63400000000000001</v>
          </cell>
          <cell r="I12">
            <v>0</v>
          </cell>
          <cell r="J12" t="str">
            <v>HKC年金ﾚｰｻｰｽﾞ</v>
          </cell>
          <cell r="K12" t="str">
            <v>TONYKART/YAMAHA</v>
          </cell>
          <cell r="L12" t="str">
            <v>BS</v>
          </cell>
          <cell r="M12">
            <v>10254899</v>
          </cell>
          <cell r="N12">
            <v>57.454000000000001</v>
          </cell>
          <cell r="O12">
            <v>79.200999999999993</v>
          </cell>
          <cell r="P12">
            <v>5</v>
          </cell>
          <cell r="Q12">
            <v>57.548000000000002</v>
          </cell>
          <cell r="R12">
            <v>29.213000000000001</v>
          </cell>
          <cell r="S12">
            <v>28.902000000000001</v>
          </cell>
          <cell r="T12" t="str">
            <v>D3bc27eb2</v>
          </cell>
        </row>
        <row r="13">
          <cell r="A13">
            <v>12</v>
          </cell>
          <cell r="B13">
            <v>70</v>
          </cell>
          <cell r="C13" t="str">
            <v>大澤 重弘</v>
          </cell>
          <cell r="D13" t="str">
            <v>SUPER SS</v>
          </cell>
          <cell r="E13">
            <v>6</v>
          </cell>
          <cell r="F13">
            <v>4.1070370370370366E-3</v>
          </cell>
          <cell r="G13">
            <v>7.9219999999999997</v>
          </cell>
          <cell r="H13">
            <v>0.23400000000000001</v>
          </cell>
          <cell r="I13">
            <v>0</v>
          </cell>
          <cell r="J13" t="str">
            <v>ﾄﾚﾝﾀｸﾜﾄﾛ鈴鹿</v>
          </cell>
          <cell r="K13" t="str">
            <v>エクスプリット/YAMAHA</v>
          </cell>
          <cell r="L13" t="str">
            <v>BS</v>
          </cell>
          <cell r="M13">
            <v>22</v>
          </cell>
          <cell r="N13">
            <v>57.405000000000001</v>
          </cell>
          <cell r="O13">
            <v>79.268000000000001</v>
          </cell>
          <cell r="P13">
            <v>3</v>
          </cell>
          <cell r="Q13">
            <v>57.817999999999998</v>
          </cell>
          <cell r="R13">
            <v>29.370999999999999</v>
          </cell>
          <cell r="S13">
            <v>29.239000000000001</v>
          </cell>
          <cell r="T13" t="str">
            <v>D2deb1a0f</v>
          </cell>
        </row>
        <row r="14">
          <cell r="A14">
            <v>13</v>
          </cell>
          <cell r="B14">
            <v>30</v>
          </cell>
          <cell r="C14" t="str">
            <v>平野 伸一</v>
          </cell>
          <cell r="D14" t="str">
            <v>SUPER SS</v>
          </cell>
          <cell r="E14">
            <v>6</v>
          </cell>
          <cell r="F14">
            <v>4.1604745370370363E-3</v>
          </cell>
          <cell r="G14">
            <v>12.539</v>
          </cell>
          <cell r="H14">
            <v>4.617</v>
          </cell>
          <cell r="I14">
            <v>0</v>
          </cell>
          <cell r="J14" t="str">
            <v>ｻｰﾃｨｰｽﾞﾚｰｼﾝｸﾞ</v>
          </cell>
          <cell r="K14" t="str">
            <v>Mach1/YAMAHA</v>
          </cell>
          <cell r="L14" t="str">
            <v>BS</v>
          </cell>
          <cell r="M14">
            <v>15875595</v>
          </cell>
          <cell r="N14">
            <v>57.142000000000003</v>
          </cell>
          <cell r="O14">
            <v>79.632999999999996</v>
          </cell>
          <cell r="P14">
            <v>5</v>
          </cell>
          <cell r="Q14">
            <v>57.359000000000002</v>
          </cell>
          <cell r="R14">
            <v>29.050999999999998</v>
          </cell>
          <cell r="S14">
            <v>28.308</v>
          </cell>
          <cell r="T14" t="str">
            <v>D2286a2a4</v>
          </cell>
        </row>
        <row r="15">
          <cell r="A15">
            <v>14</v>
          </cell>
          <cell r="B15">
            <v>29</v>
          </cell>
          <cell r="C15" t="str">
            <v>平田 研二</v>
          </cell>
          <cell r="D15" t="str">
            <v>SUPER SS</v>
          </cell>
          <cell r="I15">
            <v>0</v>
          </cell>
          <cell r="J15" t="str">
            <v>RS nakatsuchi</v>
          </cell>
          <cell r="K15" t="str">
            <v>CRG/YAMAHA</v>
          </cell>
          <cell r="L15" t="str">
            <v>BS</v>
          </cell>
          <cell r="M15">
            <v>45</v>
          </cell>
          <cell r="O15" t="str">
            <v>-</v>
          </cell>
          <cell r="P15">
            <v>0</v>
          </cell>
          <cell r="T15" t="str">
            <v>D4e99db1a</v>
          </cell>
        </row>
        <row r="16">
          <cell r="A16">
            <v>15</v>
          </cell>
          <cell r="B16">
            <v>36</v>
          </cell>
          <cell r="C16" t="str">
            <v>野嵜 茂</v>
          </cell>
          <cell r="D16" t="str">
            <v>SUPER SS</v>
          </cell>
          <cell r="I16">
            <v>0</v>
          </cell>
          <cell r="J16" t="str">
            <v>ﾄﾚﾝﾀｸﾜﾄﾛ鈴鹿</v>
          </cell>
          <cell r="K16" t="str">
            <v>crocpromotion/YAMAHA</v>
          </cell>
          <cell r="L16" t="str">
            <v>BS</v>
          </cell>
          <cell r="M16">
            <v>48</v>
          </cell>
          <cell r="O16" t="str">
            <v>-</v>
          </cell>
          <cell r="P16">
            <v>0</v>
          </cell>
          <cell r="T16" t="str">
            <v>D83a351c6</v>
          </cell>
        </row>
        <row r="17">
          <cell r="A17">
            <v>16</v>
          </cell>
          <cell r="B17">
            <v>66</v>
          </cell>
          <cell r="C17" t="str">
            <v>山本 勝之</v>
          </cell>
          <cell r="D17" t="str">
            <v>SUPER SS</v>
          </cell>
          <cell r="I17">
            <v>0</v>
          </cell>
          <cell r="J17" t="str">
            <v>ﾗﾑﾚｰｼﾝｸﾞWITHﾓﾝｷｰﾚﾝﾁ</v>
          </cell>
          <cell r="K17" t="str">
            <v>rozaドラゴコルセ/YAMAHA</v>
          </cell>
          <cell r="L17" t="str">
            <v>BS</v>
          </cell>
          <cell r="M17">
            <v>54</v>
          </cell>
          <cell r="O17" t="str">
            <v>-</v>
          </cell>
          <cell r="P17">
            <v>0</v>
          </cell>
          <cell r="T17" t="str">
            <v>Dcb1d1a43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workbookViewId="0">
      <selection activeCell="I6" sqref="I6:J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1"/>
    <col min="16" max="20" width="13.33203125" style="51" customWidth="1"/>
    <col min="21" max="21" width="13.33203125" style="51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f>+[1]各種設定!D18</f>
        <v>44759</v>
      </c>
      <c r="J6" s="8"/>
      <c r="K6" s="9" t="s">
        <v>0</v>
      </c>
      <c r="L6" s="10"/>
      <c r="M6" s="11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3" t="s">
        <v>2</v>
      </c>
      <c r="L7" s="10"/>
      <c r="M7" s="14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3" t="s">
        <v>3</v>
      </c>
      <c r="K8" s="15" t="s">
        <v>4</v>
      </c>
      <c r="L8" s="10"/>
      <c r="M8" s="16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7" t="str">
        <f>+[1]各種設定!D4</f>
        <v>SUPER SS</v>
      </c>
      <c r="B9" s="7"/>
      <c r="C9" s="7"/>
      <c r="D9" s="7"/>
      <c r="E9" s="7"/>
      <c r="F9" s="7"/>
      <c r="G9" s="7"/>
      <c r="H9" s="7"/>
      <c r="I9" s="7"/>
      <c r="J9" s="7"/>
      <c r="K9" s="7"/>
      <c r="L9" s="18" t="s">
        <v>5</v>
      </c>
      <c r="M9" s="19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2"/>
      <c r="B11" s="22" t="s">
        <v>7</v>
      </c>
      <c r="C11" s="22" t="s">
        <v>8</v>
      </c>
      <c r="D11" s="22" t="s">
        <v>9</v>
      </c>
      <c r="E11" s="5" t="s">
        <v>10</v>
      </c>
      <c r="F11" s="22" t="s">
        <v>11</v>
      </c>
      <c r="G11" s="22" t="s">
        <v>12</v>
      </c>
      <c r="H11" s="22" t="s">
        <v>13</v>
      </c>
      <c r="I11" s="22" t="s">
        <v>14</v>
      </c>
      <c r="J11" s="22" t="s">
        <v>15</v>
      </c>
      <c r="K11" s="22" t="s">
        <v>16</v>
      </c>
      <c r="L11" s="22" t="s">
        <v>17</v>
      </c>
      <c r="M11" s="23">
        <f>VLOOKUP(A9,[1]コースレコード!$A:$G,3,FALSE)</f>
        <v>54.706000000000003</v>
      </c>
      <c r="N11" s="7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s="5" customFormat="1" ht="12.75" x14ac:dyDescent="0.15">
      <c r="A12" s="24" t="s">
        <v>22</v>
      </c>
      <c r="B12" s="24" t="s">
        <v>7</v>
      </c>
      <c r="C12" s="24"/>
      <c r="D12" s="25" t="s">
        <v>23</v>
      </c>
      <c r="E12" s="25" t="s">
        <v>24</v>
      </c>
      <c r="F12" s="24" t="s">
        <v>11</v>
      </c>
      <c r="G12" s="26" t="s">
        <v>25</v>
      </c>
      <c r="H12" s="24" t="s">
        <v>13</v>
      </c>
      <c r="I12" s="24" t="s">
        <v>14</v>
      </c>
      <c r="J12" s="24" t="s">
        <v>26</v>
      </c>
      <c r="K12" s="24" t="s">
        <v>27</v>
      </c>
      <c r="L12" s="24" t="s">
        <v>28</v>
      </c>
      <c r="M12" s="25"/>
      <c r="N12" s="27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8">
        <v>1</v>
      </c>
      <c r="B13" s="29">
        <f>IFERROR(INDEX('[1]2ndヒート - レース結果（貼付）'!A2:$Z$50,MATCH($A13,'[1]2ndヒート - レース結果（貼付）'!A2:$A$50,0),MATCH('2ndヒート - レース暫定結果表'!B$11,'[1]2ndヒート - レース結果（貼付）'!$1:$1,0)),"")</f>
        <v>16</v>
      </c>
      <c r="C13" s="30"/>
      <c r="D13" s="31" t="str">
        <f>IFERROR(INDEX('[1]2ndヒート - レース結果（貼付）'!$A:$Z,MATCH($B13,'[1]2ndヒート - レース結果（貼付）'!$B:$B,0),MATCH('2ndヒート - レース暫定結果表'!D$11,'[1]2ndヒート - レース結果（貼付）'!$1:$1,0)),"")</f>
        <v>小辻 隼人</v>
      </c>
      <c r="E13" s="32" t="str">
        <f>IFERROR(INDEX('[1]2ndヒート - レース結果（貼付）'!$A:$Z,MATCH($B13,'[1]2ndヒート - レース結果（貼付）'!$B:$B,0),MATCH('2ndヒート - レース暫定結果表'!E$11,'[1]2ndヒート - レース結果（貼付）'!$1:$1,0)),"")</f>
        <v>CL/YAMAHA</v>
      </c>
      <c r="F13" s="33" t="str">
        <f>IFERROR(INDEX('[1]2ndヒート - レース結果（貼付）'!$A:$Z,MATCH($B13,'[1]2ndヒート - レース結果（貼付）'!$B:$B,0),MATCH('2ndヒート - レース暫定結果表'!F$11,'[1]2ndヒート - レース結果（貼付）'!$1:$1,0)),"")</f>
        <v>TIGRE</v>
      </c>
      <c r="G13" s="34" t="str">
        <f>IFERROR(INDEX('[1]2ndヒート - レース結果（貼付）'!$A:$Z,MATCH($B13,'[1]2ndヒート - レース結果（貼付）'!$B:$B,0),MATCH('2ndヒート - レース暫定結果表'!G$11,'[1]2ndヒート - レース結果（貼付）'!$1:$1,0)),"")</f>
        <v>BS</v>
      </c>
      <c r="H13" s="35">
        <f>IFERROR(INDEX('[1]2ndヒート - レース結果（貼付）'!$A:$Z,MATCH($B13,'[1]2ndヒート - レース結果（貼付）'!$B:$B,0),MATCH('2ndヒート - レース暫定結果表'!H$11,'[1]2ndヒート - レース結果（貼付）'!$1:$1,0)),"")</f>
        <v>6</v>
      </c>
      <c r="I13" s="36">
        <f>IFERROR(INDEX('[1]2ndヒート - レース結果（貼付）'!$A:$Z,MATCH($B13,'[1]2ndヒート - レース結果（貼付）'!$B:$B,0),MATCH('2ndヒート - レース暫定結果表'!I$11,'[1]2ndヒート - レース結果（貼付）'!$1:$1,0)),"")</f>
        <v>4.0153472222222222E-3</v>
      </c>
      <c r="J13" s="37" t="str">
        <f>ROUND((1.264*H13)/(I13*24),2)&amp;"km/h"</f>
        <v>78.7km/h</v>
      </c>
      <c r="K13" s="37"/>
      <c r="L13" s="38">
        <f>IFERROR(INDEX('[1]2ndヒート - レース結果（貼付）'!$A:$Z,MATCH($B13,'[1]2ndヒート - レース結果（貼付）'!$B:$B,0),MATCH('2ndヒート - レース暫定結果表'!L$11,'[1]2ndヒート - レース結果（貼付）'!$1:$1,0)),"")</f>
        <v>57.295999999999999</v>
      </c>
      <c r="M13" s="39" t="str">
        <f t="shared" ref="M13:M49" si="0">IF(L13&lt;1,"",IF($M$11&gt;L13,"R",""))</f>
        <v/>
      </c>
      <c r="N13" s="40"/>
      <c r="O13" s="4"/>
      <c r="P13" s="4" t="str">
        <f>IF(IFERROR(INDEX('[1]2ndヒート - レース結果（貼付）'!$A:$Z,MATCH($B13,'[1]2ndヒート - レース結果（貼付）'!$B:$B,0),MATCH('2ndヒート - レース暫定結果表'!P$11,'[1]2ndヒート - レース結果（貼付）'!$1:$1,0)),"")=0,"",IFERROR(INDEX('[1]2ndヒート - レース結果（貼付）'!$A:$Z,MATCH($B13,'[1]2ndヒート - レース結果（貼付）'!$B:$B,0),MATCH('2ndヒート - レース暫定結果表'!P$11,'[1]2ndヒート - レース結果（貼付）'!$1:$1,0)),""))</f>
        <v/>
      </c>
      <c r="Q13" s="4" t="str">
        <f>IF(P13="","",COUNTIF($P$13:P13,"&lt;&gt;"&amp;""))</f>
        <v/>
      </c>
      <c r="R13" s="4" t="str">
        <f t="shared" ref="R13:R49" si="1">IFERROR(RANK(Q13,$Q$13:$Q$49,1),"")</f>
        <v/>
      </c>
      <c r="S13" s="4" t="str">
        <f>IF(IFERROR(INDEX('[1]2ndヒート - レース結果（貼付）'!$A:$Z,MATCH($A13,'[1]2ndヒート - レース結果（貼付）'!$A:$A,0),MATCH('2ndヒート - レース暫定結果表'!S$11,'[1]2ndヒート - レース結果（貼付）'!$1:$1,0)),"")=0,"",IFERROR(INDEX('[1]2ndヒート - レース結果（貼付）'!$A:$Z,MATCH($A13,'[1]2ndヒート - レース結果（貼付）'!$A:$A,0),MATCH('2ndヒート - レース暫定結果表'!S$11,'[1]2ndヒート - レース結果（貼付）'!$1:$1,0)),""))</f>
        <v/>
      </c>
      <c r="T13" s="4"/>
      <c r="U13" s="4">
        <f>IF(IFERROR(INDEX('[1]2ndヒート - レース結果（貼付）'!$A:$Z,MATCH($B13,'[1]2ndヒート - レース結果（貼付）'!$B:$B,0),MATCH('2ndヒート - レース暫定結果表'!U$11,'[1]2ndヒート - レース結果（貼付）'!$1:$1,0)),"")=0,"",IFERROR(INDEX('[1]2ndヒート - レース結果（貼付）'!$A:$Z,MATCH($B13,'[1]2ndヒート - レース結果（貼付）'!$B:$B,0),MATCH('2ndヒート - レース暫定結果表'!U$11,'[1]2ndヒート - レース結果（貼付）'!$1:$1,0)),""))</f>
        <v>79.418999999999997</v>
      </c>
    </row>
    <row r="14" spans="1:21" s="5" customFormat="1" ht="12.75" x14ac:dyDescent="0.2">
      <c r="A14" s="28">
        <f>IF(OR('[1]2ndヒート - レース結果（貼付）'!A3="DNF",'[1]2ndヒート - レース結果（貼付）'!A3="DNS",'[1]2ndヒート - レース結果（貼付）'!A3="DQ"),'[1]2ndヒート - レース結果（貼付）'!A3,IF(MAX('[1]2ndヒート - レース結果（貼付）'!A:A)&gt;A13,A13+1,""))</f>
        <v>2</v>
      </c>
      <c r="B14" s="29">
        <f>IFERROR(INDEX('[1]2ndヒート - レース結果（貼付）'!A3:$Z$50,MATCH($A14,'[1]2ndヒート - レース結果（貼付）'!A3:$A$50,0),MATCH('2ndヒート - レース暫定結果表'!B$11,'[1]2ndヒート - レース結果（貼付）'!$1:$1,0)),"")</f>
        <v>95</v>
      </c>
      <c r="C14" s="30"/>
      <c r="D14" s="31" t="str">
        <f>IFERROR(INDEX('[1]2ndヒート - レース結果（貼付）'!$A:$Z,MATCH($B14,'[1]2ndヒート - レース結果（貼付）'!$B:$B,0),MATCH('2ndヒート - レース暫定結果表'!D$11,'[1]2ndヒート - レース結果（貼付）'!$1:$1,0)),"")</f>
        <v>横田 隆二郎</v>
      </c>
      <c r="E14" s="32" t="str">
        <f>IFERROR(INDEX('[1]2ndヒート - レース結果（貼付）'!$A:$Z,MATCH($B14,'[1]2ndヒート - レース結果（貼付）'!$B:$B,0),MATCH('2ndヒート - レース暫定結果表'!E$11,'[1]2ndヒート - レース結果（貼付）'!$1:$1,0)),"")</f>
        <v>MACH1/YAMAHA</v>
      </c>
      <c r="F14" s="33" t="str">
        <f>IFERROR(INDEX('[1]2ndヒート - レース結果（貼付）'!$A:$Z,MATCH($B14,'[1]2ndヒート - レース結果（貼付）'!$B:$B,0),MATCH('2ndヒート - レース暫定結果表'!F$11,'[1]2ndヒート - レース結果（貼付）'!$1:$1,0)),"")</f>
        <v>F's CLUB</v>
      </c>
      <c r="G14" s="34" t="str">
        <f>IFERROR(INDEX('[1]2ndヒート - レース結果（貼付）'!$A:$Z,MATCH($B14,'[1]2ndヒート - レース結果（貼付）'!$B:$B,0),MATCH('2ndヒート - レース暫定結果表'!G$11,'[1]2ndヒート - レース結果（貼付）'!$1:$1,0)),"")</f>
        <v>BS</v>
      </c>
      <c r="H14" s="35">
        <f>IF(A14="DNS","",IF(A14="DQ","",IFERROR(INDEX('[1]2ndヒート - レース結果（貼付）'!$A:$Z,MATCH($B14,'[1]2ndヒート - レース結果（貼付）'!$B:$B,0),MATCH('2ndヒート - レース暫定結果表'!H$11,'[1]2ndヒート - レース結果（貼付）'!$1:$1,0)),"")))</f>
        <v>6</v>
      </c>
      <c r="I14" s="36">
        <f>IF(A14="DNS","ｽﾀｰﾄ出来ず",IF(A14="DQ","失　格",IFERROR(INDEX('[1]2ndヒート - レース結果（貼付）'!$A:$Z,MATCH($B14,'[1]2ndヒート - レース結果（貼付）'!$B:$B,0),MATCH('2ndヒート - レース暫定結果表'!I$11,'[1]2ndヒート - レース結果（貼付）'!$1:$1,0)),"")))</f>
        <v>4.0238773148148143E-3</v>
      </c>
      <c r="J14" s="41">
        <f>IF(A14="DNS","",IF(A14="DQ","",IFERROR(INDEX('[1]2ndヒート - レース結果（貼付）'!$A:$Z,MATCH($B14,'[1]2ndヒート - レース結果（貼付）'!$B:$B,0),MATCH('2ndヒート - レース暫定結果表'!J$11,'[1]2ndヒート - レース結果（貼付）'!$1:$1,0)),"")))</f>
        <v>0.73699999999999999</v>
      </c>
      <c r="K14" s="41">
        <f>IF(A14="DNS","",IF(A14="DQ","",IFERROR(INDEX('[1]2ndヒート - レース結果（貼付）'!$A:$Z,MATCH($B14,'[1]2ndヒート - レース結果（貼付）'!$B:$B,0),MATCH('2ndヒート - レース暫定結果表'!K$11,'[1]2ndヒート - レース結果（貼付）'!$1:$1,0)),"")))</f>
        <v>0.73699999999999999</v>
      </c>
      <c r="L14" s="38">
        <f>IF(A14="DNS","",IF(A14="DQ","",IFERROR(INDEX('[1]2ndヒート - レース結果（貼付）'!$A:$Z,MATCH($B14,'[1]2ndヒート - レース結果（貼付）'!$B:$B,0),MATCH('2ndヒート - レース暫定結果表'!L$11,'[1]2ndヒート - レース結果（貼付）'!$1:$1,0)),"")))</f>
        <v>57.341000000000001</v>
      </c>
      <c r="M14" s="39" t="str">
        <f t="shared" si="0"/>
        <v/>
      </c>
      <c r="N14" s="40"/>
      <c r="O14" s="4"/>
      <c r="P14" s="4" t="str">
        <f>IF(IFERROR(INDEX('[1]2ndヒート - レース結果（貼付）'!$A:$Z,MATCH($A14,'[1]2ndヒート - レース結果（貼付）'!$A:$A,0),MATCH('2ndヒート - レース暫定結果表'!P$11,'[1]2ndヒート - レース結果（貼付）'!$1:$1,0)),"")=0,"",IFERROR(INDEX('[1]2ndヒート - レース結果（貼付）'!$A:$Z,MATCH($A14,'[1]2ndヒート - レース結果（貼付）'!$A:$A,0),MATCH('2ndヒート - レース暫定結果表'!P$11,'[1]2ndヒート - レース結果（貼付）'!$1:$1,0)),""))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IF(IFERROR(INDEX('[1]2ndヒート - レース結果（貼付）'!$A:$Z,MATCH($A14,'[1]2ndヒート - レース結果（貼付）'!$A:$A,0),MATCH('2ndヒート - レース暫定結果表'!S$11,'[1]2ndヒート - レース結果（貼付）'!$1:$1,0)),"")=0,"",IFERROR(INDEX('[1]2ndヒート - レース結果（貼付）'!$A:$Z,MATCH($A14,'[1]2ndヒート - レース結果（貼付）'!$A:$A,0),MATCH('2ndヒート - レース暫定結果表'!S$11,'[1]2ndヒート - レース結果（貼付）'!$1:$1,0)),""))</f>
        <v/>
      </c>
      <c r="T14" s="4"/>
      <c r="U14" s="4">
        <f>IF(IFERROR(INDEX('[1]2ndヒート - レース結果（貼付）'!$A:$Z,MATCH($B14,'[1]2ndヒート - レース結果（貼付）'!$B:$B,0),MATCH('2ndヒート - レース暫定結果表'!U$11,'[1]2ndヒート - レース結果（貼付）'!$1:$1,0)),"")=0,"",IFERROR(INDEX('[1]2ndヒート - レース結果（貼付）'!$A:$Z,MATCH($B14,'[1]2ndヒート - レース結果（貼付）'!$B:$B,0),MATCH('2ndヒート - レース暫定結果表'!U$11,'[1]2ndヒート - レース結果（貼付）'!$1:$1,0)),""))</f>
        <v>79.356999999999999</v>
      </c>
    </row>
    <row r="15" spans="1:21" s="5" customFormat="1" ht="12.75" x14ac:dyDescent="0.2">
      <c r="A15" s="28">
        <f>IF(OR('[1]2ndヒート - レース結果（貼付）'!A4="DNF",'[1]2ndヒート - レース結果（貼付）'!A4="DNS",'[1]2ndヒート - レース結果（貼付）'!A4="DQ"),'[1]2ndヒート - レース結果（貼付）'!A4,IF(MAX('[1]2ndヒート - レース結果（貼付）'!A:A)&gt;A14,A14+1,""))</f>
        <v>3</v>
      </c>
      <c r="B15" s="29">
        <f>IFERROR(INDEX('[1]2ndヒート - レース結果（貼付）'!A4:$Z$50,MATCH($A15,'[1]2ndヒート - レース結果（貼付）'!A4:$A$50,0),MATCH('2ndヒート - レース暫定結果表'!B$11,'[1]2ndヒート - レース結果（貼付）'!$1:$1,0)),"")</f>
        <v>57</v>
      </c>
      <c r="C15" s="30"/>
      <c r="D15" s="31" t="str">
        <f>IFERROR(INDEX('[1]2ndヒート - レース結果（貼付）'!$A:$Z,MATCH($B15,'[1]2ndヒート - レース結果（貼付）'!$B:$B,0),MATCH('2ndヒート - レース暫定結果表'!D$11,'[1]2ndヒート - レース結果（貼付）'!$1:$1,0)),"")</f>
        <v>江崎 昭彦</v>
      </c>
      <c r="E15" s="32" t="str">
        <f>IFERROR(INDEX('[1]2ndヒート - レース結果（貼付）'!$A:$Z,MATCH($B15,'[1]2ndヒート - レース結果（貼付）'!$B:$B,0),MATCH('2ndヒート - レース暫定結果表'!E$11,'[1]2ndヒート - レース結果（貼付）'!$1:$1,0)),"")</f>
        <v>KOSMIC/YAMAHA</v>
      </c>
      <c r="F15" s="33" t="str">
        <f>IFERROR(INDEX('[1]2ndヒート - レース結果（貼付）'!$A:$Z,MATCH($B15,'[1]2ndヒート - レース結果（貼付）'!$B:$B,0),MATCH('2ndヒート - レース暫定結果表'!F$11,'[1]2ndヒート - レース結果（貼付）'!$1:$1,0)),"")</f>
        <v>Ash</v>
      </c>
      <c r="G15" s="34" t="str">
        <f>IFERROR(INDEX('[1]2ndヒート - レース結果（貼付）'!$A:$Z,MATCH($B15,'[1]2ndヒート - レース結果（貼付）'!$B:$B,0),MATCH('2ndヒート - レース暫定結果表'!G$11,'[1]2ndヒート - レース結果（貼付）'!$1:$1,0)),"")</f>
        <v>BS</v>
      </c>
      <c r="H15" s="35">
        <f>IF(A15="DNS","",IF(A15="DQ","",IFERROR(INDEX('[1]2ndヒート - レース結果（貼付）'!$A:$Z,MATCH($B15,'[1]2ndヒート - レース結果（貼付）'!$B:$B,0),MATCH('2ndヒート - レース暫定結果表'!H$11,'[1]2ndヒート - レース結果（貼付）'!$1:$1,0)),"")))</f>
        <v>6</v>
      </c>
      <c r="I15" s="36">
        <f>IF(A15="DNS","ｽﾀｰﾄ出来ず",IF(A15="DQ","失　格",IFERROR(INDEX('[1]2ndヒート - レース結果（貼付）'!$A:$Z,MATCH($B15,'[1]2ndヒート - レース結果（貼付）'!$B:$B,0),MATCH('2ndヒート - レース暫定結果表'!I$11,'[1]2ndヒート - レース結果（貼付）'!$1:$1,0)),"")))</f>
        <v>4.0270023148148149E-3</v>
      </c>
      <c r="J15" s="41">
        <f>IF(A15="DNS","",IF(A15="DQ","",IFERROR(INDEX('[1]2ndヒート - レース結果（貼付）'!$A:$Z,MATCH($B15,'[1]2ndヒート - レース結果（貼付）'!$B:$B,0),MATCH('2ndヒート - レース暫定結果表'!J$11,'[1]2ndヒート - レース結果（貼付）'!$1:$1,0)),"")))</f>
        <v>1.0069999999999999</v>
      </c>
      <c r="K15" s="41">
        <f>IF(A15="DNS","",IF(A15="DQ","",IFERROR(INDEX('[1]2ndヒート - レース結果（貼付）'!$A:$Z,MATCH($B15,'[1]2ndヒート - レース結果（貼付）'!$B:$B,0),MATCH('2ndヒート - レース暫定結果表'!K$11,'[1]2ndヒート - レース結果（貼付）'!$1:$1,0)),"")))</f>
        <v>0.27</v>
      </c>
      <c r="L15" s="38">
        <f>IF(A15="DNS","",IF(A15="DQ","",IFERROR(INDEX('[1]2ndヒート - レース結果（貼付）'!$A:$Z,MATCH($B15,'[1]2ndヒート - レース結果（貼付）'!$B:$B,0),MATCH('2ndヒート - レース暫定結果表'!L$11,'[1]2ndヒート - レース結果（貼付）'!$1:$1,0)),"")))</f>
        <v>57.162999999999997</v>
      </c>
      <c r="M15" s="39" t="str">
        <f t="shared" si="0"/>
        <v/>
      </c>
      <c r="N15" s="40"/>
      <c r="O15" s="4"/>
      <c r="P15" s="4" t="str">
        <f>IF(IFERROR(INDEX('[1]2ndヒート - レース結果（貼付）'!$A:$Z,MATCH($A15,'[1]2ndヒート - レース結果（貼付）'!$A:$A,0),MATCH('2ndヒート - レース暫定結果表'!P$11,'[1]2ndヒート - レース結果（貼付）'!$1:$1,0)),"")=0,"",IFERROR(INDEX('[1]2ndヒート - レース結果（貼付）'!$A:$Z,MATCH($A15,'[1]2ndヒート - レース結果（貼付）'!$A:$A,0),MATCH('2ndヒート - レース暫定結果表'!P$11,'[1]2ndヒート - レース結果（貼付）'!$1:$1,0)),""))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IF(IFERROR(INDEX('[1]2ndヒート - レース結果（貼付）'!$A:$Z,MATCH($A15,'[1]2ndヒート - レース結果（貼付）'!$A:$A,0),MATCH('2ndヒート - レース暫定結果表'!S$11,'[1]2ndヒート - レース結果（貼付）'!$1:$1,0)),"")=0,"",IFERROR(INDEX('[1]2ndヒート - レース結果（貼付）'!$A:$Z,MATCH($A15,'[1]2ndヒート - レース結果（貼付）'!$A:$A,0),MATCH('2ndヒート - レース暫定結果表'!S$11,'[1]2ndヒート - レース結果（貼付）'!$1:$1,0)),""))</f>
        <v/>
      </c>
      <c r="T15" s="4"/>
      <c r="U15" s="4">
        <f>IF(IFERROR(INDEX('[1]2ndヒート - レース結果（貼付）'!$A:$Z,MATCH($B15,'[1]2ndヒート - レース結果（貼付）'!$B:$B,0),MATCH('2ndヒート - レース暫定結果表'!U$11,'[1]2ndヒート - レース結果（貼付）'!$1:$1,0)),"")=0,"",IFERROR(INDEX('[1]2ndヒート - レース結果（貼付）'!$A:$Z,MATCH($B15,'[1]2ndヒート - レース結果（貼付）'!$B:$B,0),MATCH('2ndヒート - レース暫定結果表'!U$11,'[1]2ndヒート - レース結果（貼付）'!$1:$1,0)),""))</f>
        <v>79.603999999999999</v>
      </c>
    </row>
    <row r="16" spans="1:21" s="5" customFormat="1" ht="12.75" x14ac:dyDescent="0.2">
      <c r="A16" s="28">
        <f>IF(OR('[1]2ndヒート - レース結果（貼付）'!A5="DNF",'[1]2ndヒート - レース結果（貼付）'!A5="DNS",'[1]2ndヒート - レース結果（貼付）'!A5="DQ"),'[1]2ndヒート - レース結果（貼付）'!A5,IF(MAX('[1]2ndヒート - レース結果（貼付）'!A:A)&gt;A15,A15+1,""))</f>
        <v>4</v>
      </c>
      <c r="B16" s="29">
        <f>IFERROR(INDEX('[1]2ndヒート - レース結果（貼付）'!A5:$Z$50,MATCH($A16,'[1]2ndヒート - レース結果（貼付）'!A5:$A$50,0),MATCH('2ndヒート - レース暫定結果表'!B$11,'[1]2ndヒート - レース結果（貼付）'!$1:$1,0)),"")</f>
        <v>14</v>
      </c>
      <c r="C16" s="30"/>
      <c r="D16" s="31" t="str">
        <f>IFERROR(INDEX('[1]2ndヒート - レース結果（貼付）'!$A:$Z,MATCH($B16,'[1]2ndヒート - レース結果（貼付）'!$B:$B,0),MATCH('2ndヒート - レース暫定結果表'!D$11,'[1]2ndヒート - レース結果（貼付）'!$1:$1,0)),"")</f>
        <v>辻本 稔</v>
      </c>
      <c r="E16" s="32" t="str">
        <f>IFERROR(INDEX('[1]2ndヒート - レース結果（貼付）'!$A:$Z,MATCH($B16,'[1]2ndヒート - レース結果（貼付）'!$B:$B,0),MATCH('2ndヒート - レース暫定結果表'!E$11,'[1]2ndヒート - レース結果（貼付）'!$1:$1,0)),"")</f>
        <v>MACH1/YAMAHA</v>
      </c>
      <c r="F16" s="33" t="str">
        <f>IFERROR(INDEX('[1]2ndヒート - レース結果（貼付）'!$A:$Z,MATCH($B16,'[1]2ndヒート - レース結果（貼付）'!$B:$B,0),MATCH('2ndヒート - レース暫定結果表'!F$11,'[1]2ndヒート - レース結果（貼付）'!$1:$1,0)),"")</f>
        <v>ｻｰﾃｨｰｽﾞﾚｰｼﾝｸﾞ</v>
      </c>
      <c r="G16" s="34" t="str">
        <f>IFERROR(INDEX('[1]2ndヒート - レース結果（貼付）'!$A:$Z,MATCH($B16,'[1]2ndヒート - レース結果（貼付）'!$B:$B,0),MATCH('2ndヒート - レース暫定結果表'!G$11,'[1]2ndヒート - レース結果（貼付）'!$1:$1,0)),"")</f>
        <v>BS</v>
      </c>
      <c r="H16" s="35">
        <f>IF(A16="DNS","",IF(A16="DQ","",IFERROR(INDEX('[1]2ndヒート - レース結果（貼付）'!$A:$Z,MATCH($B16,'[1]2ndヒート - レース結果（貼付）'!$B:$B,0),MATCH('2ndヒート - レース暫定結果表'!H$11,'[1]2ndヒート - レース結果（貼付）'!$1:$1,0)),"")))</f>
        <v>6</v>
      </c>
      <c r="I16" s="36">
        <f>IF(A16="DNS","ｽﾀｰﾄ出来ず",IF(A16="DQ","失　格",IFERROR(INDEX('[1]2ndヒート - レース結果（貼付）'!$A:$Z,MATCH($B16,'[1]2ndヒート - レース結果（貼付）'!$B:$B,0),MATCH('2ndヒート - レース暫定結果表'!I$11,'[1]2ndヒート - レース結果（貼付）'!$1:$1,0)),"")))</f>
        <v>4.0298032407407409E-3</v>
      </c>
      <c r="J16" s="41">
        <f>IF(A16="DNS","",IF(A16="DQ","",IFERROR(INDEX('[1]2ndヒート - レース結果（貼付）'!$A:$Z,MATCH($B16,'[1]2ndヒート - レース結果（貼付）'!$B:$B,0),MATCH('2ndヒート - レース暫定結果表'!J$11,'[1]2ndヒート - レース結果（貼付）'!$1:$1,0)),"")))</f>
        <v>1.2490000000000001</v>
      </c>
      <c r="K16" s="41">
        <f>IF(A16="DNS","",IF(A16="DQ","",IFERROR(INDEX('[1]2ndヒート - レース結果（貼付）'!$A:$Z,MATCH($B16,'[1]2ndヒート - レース結果（貼付）'!$B:$B,0),MATCH('2ndヒート - レース暫定結果表'!K$11,'[1]2ndヒート - レース結果（貼付）'!$1:$1,0)),"")))</f>
        <v>0.24199999999999999</v>
      </c>
      <c r="L16" s="38">
        <f>IF(A16="DNS","",IF(A16="DQ","",IFERROR(INDEX('[1]2ndヒート - レース結果（貼付）'!$A:$Z,MATCH($B16,'[1]2ndヒート - レース結果（貼付）'!$B:$B,0),MATCH('2ndヒート - レース暫定結果表'!L$11,'[1]2ndヒート - レース結果（貼付）'!$1:$1,0)),"")))</f>
        <v>57.384999999999998</v>
      </c>
      <c r="M16" s="39" t="str">
        <f t="shared" si="0"/>
        <v/>
      </c>
      <c r="N16" s="40"/>
      <c r="O16" s="4"/>
      <c r="P16" s="4" t="str">
        <f>IF(IFERROR(INDEX('[1]2ndヒート - レース結果（貼付）'!$A:$Z,MATCH($A16,'[1]2ndヒート - レース結果（貼付）'!$A:$A,0),MATCH('2ndヒート - レース暫定結果表'!P$11,'[1]2ndヒート - レース結果（貼付）'!$1:$1,0)),"")=0,"",IFERROR(INDEX('[1]2ndヒート - レース結果（貼付）'!$A:$Z,MATCH($A16,'[1]2ndヒート - レース結果（貼付）'!$A:$A,0),MATCH('2ndヒート - レース暫定結果表'!P$11,'[1]2ndヒート - レース結果（貼付）'!$1:$1,0)),""))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IF(IFERROR(INDEX('[1]2ndヒート - レース結果（貼付）'!$A:$Z,MATCH($A16,'[1]2ndヒート - レース結果（貼付）'!$A:$A,0),MATCH('2ndヒート - レース暫定結果表'!S$11,'[1]2ndヒート - レース結果（貼付）'!$1:$1,0)),"")=0,"",IFERROR(INDEX('[1]2ndヒート - レース結果（貼付）'!$A:$Z,MATCH($A16,'[1]2ndヒート - レース結果（貼付）'!$A:$A,0),MATCH('2ndヒート - レース暫定結果表'!S$11,'[1]2ndヒート - レース結果（貼付）'!$1:$1,0)),""))</f>
        <v/>
      </c>
      <c r="T16" s="4"/>
      <c r="U16" s="4">
        <f>IF(IFERROR(INDEX('[1]2ndヒート - レース結果（貼付）'!$A:$Z,MATCH($B16,'[1]2ndヒート - レース結果（貼付）'!$B:$B,0),MATCH('2ndヒート - レース暫定結果表'!U$11,'[1]2ndヒート - レース結果（貼付）'!$1:$1,0)),"")=0,"",IFERROR(INDEX('[1]2ndヒート - レース結果（貼付）'!$A:$Z,MATCH($B16,'[1]2ndヒート - レース結果（貼付）'!$B:$B,0),MATCH('2ndヒート - レース暫定結果表'!U$11,'[1]2ndヒート - レース結果（貼付）'!$1:$1,0)),""))</f>
        <v>79.296000000000006</v>
      </c>
    </row>
    <row r="17" spans="1:21" s="5" customFormat="1" ht="12.75" x14ac:dyDescent="0.2">
      <c r="A17" s="28">
        <f>IF(OR('[1]2ndヒート - レース結果（貼付）'!A6="DNF",'[1]2ndヒート - レース結果（貼付）'!A6="DNS",'[1]2ndヒート - レース結果（貼付）'!A6="DQ"),'[1]2ndヒート - レース結果（貼付）'!A6,IF(MAX('[1]2ndヒート - レース結果（貼付）'!A:A)&gt;A16,A16+1,""))</f>
        <v>5</v>
      </c>
      <c r="B17" s="29">
        <f>IFERROR(INDEX('[1]2ndヒート - レース結果（貼付）'!A6:$Z$50,MATCH($A17,'[1]2ndヒート - レース結果（貼付）'!A6:$A$50,0),MATCH('2ndヒート - レース暫定結果表'!B$11,'[1]2ndヒート - レース結果（貼付）'!$1:$1,0)),"")</f>
        <v>26</v>
      </c>
      <c r="C17" s="30"/>
      <c r="D17" s="31" t="str">
        <f>IFERROR(INDEX('[1]2ndヒート - レース結果（貼付）'!$A:$Z,MATCH($B17,'[1]2ndヒート - レース結果（貼付）'!$B:$B,0),MATCH('2ndヒート - レース暫定結果表'!D$11,'[1]2ndヒート - レース結果（貼付）'!$1:$1,0)),"")</f>
        <v>橋本 協一</v>
      </c>
      <c r="E17" s="32" t="str">
        <f>IFERROR(INDEX('[1]2ndヒート - レース結果（貼付）'!$A:$Z,MATCH($B17,'[1]2ndヒート - レース結果（貼付）'!$B:$B,0),MATCH('2ndヒート - レース暫定結果表'!E$11,'[1]2ndヒート - レース結果（貼付）'!$1:$1,0)),"")</f>
        <v>TECNO/YAMAHA</v>
      </c>
      <c r="F17" s="33" t="str">
        <f>IFERROR(INDEX('[1]2ndヒート - レース結果（貼付）'!$A:$Z,MATCH($B17,'[1]2ndヒート - レース結果（貼付）'!$B:$B,0),MATCH('2ndヒート - レース暫定結果表'!F$11,'[1]2ndヒート - レース結果（貼付）'!$1:$1,0)),"")</f>
        <v>ｻｰﾃｨｰｽﾞﾚｰｼﾝｸﾞ</v>
      </c>
      <c r="G17" s="34" t="str">
        <f>IFERROR(INDEX('[1]2ndヒート - レース結果（貼付）'!$A:$Z,MATCH($B17,'[1]2ndヒート - レース結果（貼付）'!$B:$B,0),MATCH('2ndヒート - レース暫定結果表'!G$11,'[1]2ndヒート - レース結果（貼付）'!$1:$1,0)),"")</f>
        <v>BS</v>
      </c>
      <c r="H17" s="35">
        <f>IF(A17="DNS","",IF(A17="DQ","",IFERROR(INDEX('[1]2ndヒート - レース結果（貼付）'!$A:$Z,MATCH($B17,'[1]2ndヒート - レース結果（貼付）'!$B:$B,0),MATCH('2ndヒート - レース暫定結果表'!H$11,'[1]2ndヒート - レース結果（貼付）'!$1:$1,0)),"")))</f>
        <v>6</v>
      </c>
      <c r="I17" s="36">
        <f>IF(A17="DNS","ｽﾀｰﾄ出来ず",IF(A17="DQ","失　格",IFERROR(INDEX('[1]2ndヒート - レース結果（貼付）'!$A:$Z,MATCH($B17,'[1]2ndヒート - レース結果（貼付）'!$B:$B,0),MATCH('2ndヒート - レース暫定結果表'!I$11,'[1]2ndヒート - レース結果（貼付）'!$1:$1,0)),"")))</f>
        <v>4.0506250000000004E-3</v>
      </c>
      <c r="J17" s="41">
        <f>IF(A17="DNS","",IF(A17="DQ","",IFERROR(INDEX('[1]2ndヒート - レース結果（貼付）'!$A:$Z,MATCH($B17,'[1]2ndヒート - レース結果（貼付）'!$B:$B,0),MATCH('2ndヒート - レース暫定結果表'!J$11,'[1]2ndヒート - レース結果（貼付）'!$1:$1,0)),"")))</f>
        <v>3.048</v>
      </c>
      <c r="K17" s="41">
        <f>IF(A17="DNS","",IF(A17="DQ","",IFERROR(INDEX('[1]2ndヒート - レース結果（貼付）'!$A:$Z,MATCH($B17,'[1]2ndヒート - レース結果（貼付）'!$B:$B,0),MATCH('2ndヒート - レース暫定結果表'!K$11,'[1]2ndヒート - レース結果（貼付）'!$1:$1,0)),"")))</f>
        <v>1.7989999999999999</v>
      </c>
      <c r="L17" s="38">
        <f>IF(A17="DNS","",IF(A17="DQ","",IFERROR(INDEX('[1]2ndヒート - レース結果（貼付）'!$A:$Z,MATCH($B17,'[1]2ndヒート - レース結果（貼付）'!$B:$B,0),MATCH('2ndヒート - レース暫定結果表'!L$11,'[1]2ndヒート - レース結果（貼付）'!$1:$1,0)),"")))</f>
        <v>57.14</v>
      </c>
      <c r="M17" s="39" t="str">
        <f t="shared" si="0"/>
        <v/>
      </c>
      <c r="N17" s="40"/>
      <c r="O17" s="4"/>
      <c r="P17" s="4" t="str">
        <f>IF(IFERROR(INDEX('[1]2ndヒート - レース結果（貼付）'!$A:$Z,MATCH($A17,'[1]2ndヒート - レース結果（貼付）'!$A:$A,0),MATCH('2ndヒート - レース暫定結果表'!P$11,'[1]2ndヒート - レース結果（貼付）'!$1:$1,0)),"")=0,"",IFERROR(INDEX('[1]2ndヒート - レース結果（貼付）'!$A:$Z,MATCH($A17,'[1]2ndヒート - レース結果（貼付）'!$A:$A,0),MATCH('2ndヒート - レース暫定結果表'!P$11,'[1]2ndヒート - レース結果（貼付）'!$1:$1,0)),""))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IF(IFERROR(INDEX('[1]2ndヒート - レース結果（貼付）'!$A:$Z,MATCH($A17,'[1]2ndヒート - レース結果（貼付）'!$A:$A,0),MATCH('2ndヒート - レース暫定結果表'!S$11,'[1]2ndヒート - レース結果（貼付）'!$1:$1,0)),"")=0,"",IFERROR(INDEX('[1]2ndヒート - レース結果（貼付）'!$A:$Z,MATCH($A17,'[1]2ndヒート - レース結果（貼付）'!$A:$A,0),MATCH('2ndヒート - レース暫定結果表'!S$11,'[1]2ndヒート - レース結果（貼付）'!$1:$1,0)),""))</f>
        <v/>
      </c>
      <c r="T17" s="4"/>
      <c r="U17" s="4">
        <f>IF(IFERROR(INDEX('[1]2ndヒート - レース結果（貼付）'!$A:$Z,MATCH($B17,'[1]2ndヒート - レース結果（貼付）'!$B:$B,0),MATCH('2ndヒート - レース暫定結果表'!U$11,'[1]2ndヒート - レース結果（貼付）'!$1:$1,0)),"")=0,"",IFERROR(INDEX('[1]2ndヒート - レース結果（貼付）'!$A:$Z,MATCH($B17,'[1]2ndヒート - レース結果（貼付）'!$B:$B,0),MATCH('2ndヒート - レース暫定結果表'!U$11,'[1]2ndヒート - レース結果（貼付）'!$1:$1,0)),""))</f>
        <v>79.635999999999996</v>
      </c>
    </row>
    <row r="18" spans="1:21" s="5" customFormat="1" ht="12.75" x14ac:dyDescent="0.2">
      <c r="A18" s="28">
        <f>IF(OR('[1]2ndヒート - レース結果（貼付）'!A7="DNF",'[1]2ndヒート - レース結果（貼付）'!A7="DNS",'[1]2ndヒート - レース結果（貼付）'!A7="DQ"),'[1]2ndヒート - レース結果（貼付）'!A7,IF(MAX('[1]2ndヒート - レース結果（貼付）'!A:A)&gt;A17,A17+1,""))</f>
        <v>6</v>
      </c>
      <c r="B18" s="29">
        <f>IFERROR(INDEX('[1]2ndヒート - レース結果（貼付）'!A7:$Z$50,MATCH($A18,'[1]2ndヒート - レース結果（貼付）'!A7:$A$50,0),MATCH('2ndヒート - レース暫定結果表'!B$11,'[1]2ndヒート - レース結果（貼付）'!$1:$1,0)),"")</f>
        <v>90</v>
      </c>
      <c r="C18" s="30"/>
      <c r="D18" s="31" t="str">
        <f>IFERROR(INDEX('[1]2ndヒート - レース結果（貼付）'!$A:$Z,MATCH($B18,'[1]2ndヒート - レース結果（貼付）'!$B:$B,0),MATCH('2ndヒート - レース暫定結果表'!D$11,'[1]2ndヒート - レース結果（貼付）'!$1:$1,0)),"")</f>
        <v>竹中 敬之</v>
      </c>
      <c r="E18" s="32" t="str">
        <f>IFERROR(INDEX('[1]2ndヒート - レース結果（貼付）'!$A:$Z,MATCH($B18,'[1]2ndヒート - レース結果（貼付）'!$B:$B,0),MATCH('2ndヒート - レース暫定結果表'!E$11,'[1]2ndヒート - レース結果（貼付）'!$1:$1,0)),"")</f>
        <v>マッハワン/YAMAHA</v>
      </c>
      <c r="F18" s="33" t="str">
        <f>IFERROR(INDEX('[1]2ndヒート - レース結果（貼付）'!$A:$Z,MATCH($B18,'[1]2ndヒート - レース結果（貼付）'!$B:$B,0),MATCH('2ndヒート - レース暫定結果表'!F$11,'[1]2ndヒート - レース結果（貼付）'!$1:$1,0)),"")</f>
        <v>ｻｰﾃｨｰｽﾞﾚｰｼﾝｸﾞ</v>
      </c>
      <c r="G18" s="34" t="str">
        <f>IFERROR(INDEX('[1]2ndヒート - レース結果（貼付）'!$A:$Z,MATCH($B18,'[1]2ndヒート - レース結果（貼付）'!$B:$B,0),MATCH('2ndヒート - レース暫定結果表'!G$11,'[1]2ndヒート - レース結果（貼付）'!$1:$1,0)),"")</f>
        <v>BS</v>
      </c>
      <c r="H18" s="35">
        <f>IF(A18="DNS","",IF(A18="DQ","",IFERROR(INDEX('[1]2ndヒート - レース結果（貼付）'!$A:$Z,MATCH($B18,'[1]2ndヒート - レース結果（貼付）'!$B:$B,0),MATCH('2ndヒート - レース暫定結果表'!H$11,'[1]2ndヒート - レース結果（貼付）'!$1:$1,0)),"")))</f>
        <v>6</v>
      </c>
      <c r="I18" s="36">
        <f>IF(A18="DNS","ｽﾀｰﾄ出来ず",IF(A18="DQ","失　格",IFERROR(INDEX('[1]2ndヒート - レース結果（貼付）'!$A:$Z,MATCH($B18,'[1]2ndヒート - レース結果（貼付）'!$B:$B,0),MATCH('2ndヒート - レース暫定結果表'!I$11,'[1]2ndヒート - レース結果（貼付）'!$1:$1,0)),"")))</f>
        <v>4.0526157407407403E-3</v>
      </c>
      <c r="J18" s="41">
        <f>IF(A18="DNS","",IF(A18="DQ","",IFERROR(INDEX('[1]2ndヒート - レース結果（貼付）'!$A:$Z,MATCH($B18,'[1]2ndヒート - レース結果（貼付）'!$B:$B,0),MATCH('2ndヒート - レース暫定結果表'!J$11,'[1]2ndヒート - レース結果（貼付）'!$1:$1,0)),"")))</f>
        <v>3.22</v>
      </c>
      <c r="K18" s="41">
        <f>IF(A18="DNS","",IF(A18="DQ","",IFERROR(INDEX('[1]2ndヒート - レース結果（貼付）'!$A:$Z,MATCH($B18,'[1]2ndヒート - レース結果（貼付）'!$B:$B,0),MATCH('2ndヒート - レース暫定結果表'!K$11,'[1]2ndヒート - レース結果（貼付）'!$1:$1,0)),"")))</f>
        <v>0.17199999999999999</v>
      </c>
      <c r="L18" s="38">
        <f>IF(A18="DNS","",IF(A18="DQ","",IFERROR(INDEX('[1]2ndヒート - レース結果（貼付）'!$A:$Z,MATCH($B18,'[1]2ndヒート - レース結果（貼付）'!$B:$B,0),MATCH('2ndヒート - レース暫定結果表'!L$11,'[1]2ndヒート - レース結果（貼付）'!$1:$1,0)),"")))</f>
        <v>57.136000000000003</v>
      </c>
      <c r="M18" s="39" t="str">
        <f t="shared" si="0"/>
        <v/>
      </c>
      <c r="N18" s="40"/>
      <c r="O18" s="4"/>
      <c r="P18" s="4" t="str">
        <f>IF(IFERROR(INDEX('[1]2ndヒート - レース結果（貼付）'!$A:$Z,MATCH($A18,'[1]2ndヒート - レース結果（貼付）'!$A:$A,0),MATCH('2ndヒート - レース暫定結果表'!P$11,'[1]2ndヒート - レース結果（貼付）'!$1:$1,0)),"")=0,"",IFERROR(INDEX('[1]2ndヒート - レース結果（貼付）'!$A:$Z,MATCH($A18,'[1]2ndヒート - レース結果（貼付）'!$A:$A,0),MATCH('2ndヒート - レース暫定結果表'!P$11,'[1]2ndヒート - レース結果（貼付）'!$1:$1,0)),""))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IF(IFERROR(INDEX('[1]2ndヒート - レース結果（貼付）'!$A:$Z,MATCH($A18,'[1]2ndヒート - レース結果（貼付）'!$A:$A,0),MATCH('2ndヒート - レース暫定結果表'!S$11,'[1]2ndヒート - レース結果（貼付）'!$1:$1,0)),"")=0,"",IFERROR(INDEX('[1]2ndヒート - レース結果（貼付）'!$A:$Z,MATCH($A18,'[1]2ndヒート - レース結果（貼付）'!$A:$A,0),MATCH('2ndヒート - レース暫定結果表'!S$11,'[1]2ndヒート - レース結果（貼付）'!$1:$1,0)),""))</f>
        <v/>
      </c>
      <c r="T18" s="4"/>
      <c r="U18" s="4">
        <f>IF(IFERROR(INDEX('[1]2ndヒート - レース結果（貼付）'!$A:$Z,MATCH($B18,'[1]2ndヒート - レース結果（貼付）'!$B:$B,0),MATCH('2ndヒート - レース暫定結果表'!U$11,'[1]2ndヒート - レース結果（貼付）'!$1:$1,0)),"")=0,"",IFERROR(INDEX('[1]2ndヒート - レース結果（貼付）'!$A:$Z,MATCH($B18,'[1]2ndヒート - レース結果（貼付）'!$B:$B,0),MATCH('2ndヒート - レース暫定結果表'!U$11,'[1]2ndヒート - レース結果（貼付）'!$1:$1,0)),""))</f>
        <v>79.641999999999996</v>
      </c>
    </row>
    <row r="19" spans="1:21" s="5" customFormat="1" ht="2.1" customHeight="1" x14ac:dyDescent="0.2">
      <c r="A19" s="28"/>
      <c r="B19" s="29"/>
      <c r="C19" s="30"/>
      <c r="D19" s="31"/>
      <c r="E19" s="32"/>
      <c r="F19" s="33"/>
      <c r="G19" s="34"/>
      <c r="H19" s="35"/>
      <c r="I19" s="36"/>
      <c r="J19" s="41"/>
      <c r="K19" s="41"/>
      <c r="L19" s="38"/>
      <c r="M19" s="39"/>
      <c r="N19" s="40"/>
      <c r="O19" s="4"/>
      <c r="P19" s="4"/>
      <c r="Q19" s="4"/>
      <c r="R19" s="4"/>
      <c r="S19" s="4"/>
      <c r="T19" s="4"/>
      <c r="U19" s="4" t="str">
        <f>IF(IFERROR(INDEX('[1]2ndヒート - レース結果（貼付）'!$A:$Z,MATCH($B19,'[1]2ndヒート - レース結果（貼付）'!$B:$B,0),MATCH('2ndヒート - レース暫定結果表'!U$11,'[1]2ndヒート - レース結果（貼付）'!$1:$1,0)),"")=0,"",IFERROR(INDEX('[1]2ndヒート - レース結果（貼付）'!$A:$Z,MATCH($B19,'[1]2ndヒート - レース結果（貼付）'!$B:$B,0),MATCH('2ndヒート - レース暫定結果表'!U$11,'[1]2ndヒート - レース結果（貼付）'!$1:$1,0)),""))</f>
        <v/>
      </c>
    </row>
    <row r="20" spans="1:21" s="5" customFormat="1" ht="12.75" x14ac:dyDescent="0.2">
      <c r="A20" s="42" t="s">
        <v>29</v>
      </c>
      <c r="B20" s="29"/>
      <c r="C20" s="30"/>
      <c r="D20" s="31"/>
      <c r="E20" s="32"/>
      <c r="F20" s="33"/>
      <c r="G20" s="34"/>
      <c r="H20" s="35"/>
      <c r="I20" s="36"/>
      <c r="J20" s="41"/>
      <c r="K20" s="41"/>
      <c r="L20" s="38"/>
      <c r="M20" s="39"/>
      <c r="N20" s="40"/>
      <c r="O20" s="4"/>
      <c r="P20" s="4"/>
      <c r="Q20" s="4"/>
      <c r="R20" s="4"/>
      <c r="S20" s="4"/>
      <c r="T20" s="4"/>
      <c r="U20" s="4" t="str">
        <f>IF(IFERROR(INDEX('[1]2ndヒート - レース結果（貼付）'!$A:$Z,MATCH($B20,'[1]2ndヒート - レース結果（貼付）'!$B:$B,0),MATCH('2ndヒート - レース暫定結果表'!U$11,'[1]2ndヒート - レース結果（貼付）'!$1:$1,0)),"")=0,"",IFERROR(INDEX('[1]2ndヒート - レース結果（貼付）'!$A:$Z,MATCH($B20,'[1]2ndヒート - レース結果（貼付）'!$B:$B,0),MATCH('2ndヒート - レース暫定結果表'!U$11,'[1]2ndヒート - レース結果（貼付）'!$1:$1,0)),""))</f>
        <v/>
      </c>
    </row>
    <row r="21" spans="1:21" s="5" customFormat="1" ht="2.1" customHeight="1" x14ac:dyDescent="0.2">
      <c r="A21" s="28"/>
      <c r="B21" s="29"/>
      <c r="C21" s="30"/>
      <c r="D21" s="31"/>
      <c r="E21" s="32"/>
      <c r="F21" s="33"/>
      <c r="G21" s="34"/>
      <c r="H21" s="35"/>
      <c r="I21" s="36"/>
      <c r="J21" s="41"/>
      <c r="K21" s="41"/>
      <c r="L21" s="38"/>
      <c r="M21" s="39"/>
      <c r="N21" s="40"/>
      <c r="O21" s="4"/>
      <c r="P21" s="4"/>
      <c r="Q21" s="4"/>
      <c r="R21" s="4"/>
      <c r="S21" s="4"/>
      <c r="T21" s="4"/>
      <c r="U21" s="4" t="str">
        <f>IF(IFERROR(INDEX('[1]2ndヒート - レース結果（貼付）'!$A:$Z,MATCH($B21,'[1]2ndヒート - レース結果（貼付）'!$B:$B,0),MATCH('2ndヒート - レース暫定結果表'!U$11,'[1]2ndヒート - レース結果（貼付）'!$1:$1,0)),"")=0,"",IFERROR(INDEX('[1]2ndヒート - レース結果（貼付）'!$A:$Z,MATCH($B21,'[1]2ndヒート - レース結果（貼付）'!$B:$B,0),MATCH('2ndヒート - レース暫定結果表'!U$11,'[1]2ndヒート - レース結果（貼付）'!$1:$1,0)),""))</f>
        <v/>
      </c>
    </row>
    <row r="22" spans="1:21" s="5" customFormat="1" ht="12.75" x14ac:dyDescent="0.2">
      <c r="A22" s="28">
        <f>IF(OR('[1]2ndヒート - レース結果（貼付）'!A8="DNF",'[1]2ndヒート - レース結果（貼付）'!A8="DNS",'[1]2ndヒート - レース結果（貼付）'!A8="DQ"),'[1]2ndヒート - レース結果（貼付）'!A8,IF(MAX('[1]2ndヒート - レース結果（貼付）'!A:A)&gt;A18,A18+1,""))</f>
        <v>7</v>
      </c>
      <c r="B22" s="29">
        <f>IFERROR(INDEX('[1]2ndヒート - レース結果（貼付）'!A8:$Z$50,MATCH($A22,'[1]2ndヒート - レース結果（貼付）'!A8:$A$50,0),MATCH('2ndヒート - レース暫定結果表'!B$11,'[1]2ndヒート - レース結果（貼付）'!$1:$1,0)),"")</f>
        <v>77</v>
      </c>
      <c r="C22" s="30"/>
      <c r="D22" s="31" t="str">
        <f>IFERROR(INDEX('[1]2ndヒート - レース結果（貼付）'!$A:$Z,MATCH($B22,'[1]2ndヒート - レース結果（貼付）'!$B:$B,0),MATCH('2ndヒート - レース暫定結果表'!D$11,'[1]2ndヒート - レース結果（貼付）'!$1:$1,0)),"")</f>
        <v>三船 祐一</v>
      </c>
      <c r="E22" s="32" t="str">
        <f>IFERROR(INDEX('[1]2ndヒート - レース結果（貼付）'!$A:$Z,MATCH($B22,'[1]2ndヒート - レース結果（貼付）'!$B:$B,0),MATCH('2ndヒート - レース暫定結果表'!E$11,'[1]2ndヒート - レース結果（貼付）'!$1:$1,0)),"")</f>
        <v>crocpromotion/YAMAHA</v>
      </c>
      <c r="F22" s="33" t="str">
        <f>IFERROR(INDEX('[1]2ndヒート - レース結果（貼付）'!$A:$Z,MATCH($B22,'[1]2ndヒート - レース結果（貼付）'!$B:$B,0),MATCH('2ndヒート - レース暫定結果表'!F$11,'[1]2ndヒート - レース結果（貼付）'!$1:$1,0)),"")</f>
        <v>Gren Blue RT</v>
      </c>
      <c r="G22" s="34" t="str">
        <f>IFERROR(INDEX('[1]2ndヒート - レース結果（貼付）'!$A:$Z,MATCH($B22,'[1]2ndヒート - レース結果（貼付）'!$B:$B,0),MATCH('2ndヒート - レース暫定結果表'!G$11,'[1]2ndヒート - レース結果（貼付）'!$1:$1,0)),"")</f>
        <v>BS</v>
      </c>
      <c r="H22" s="35">
        <f>IF(A22="DNS","",IF(A22="DQ","",IFERROR(INDEX('[1]2ndヒート - レース結果（貼付）'!$A:$Z,MATCH($B22,'[1]2ndヒート - レース結果（貼付）'!$B:$B,0),MATCH('2ndヒート - レース暫定結果表'!H$11,'[1]2ndヒート - レース結果（貼付）'!$1:$1,0)),"")))</f>
        <v>6</v>
      </c>
      <c r="I22" s="36">
        <f>IF(A22="DNS","ｽﾀｰﾄ出来ず",IF(A22="DQ","失　格",IFERROR(INDEX('[1]2ndヒート - レース結果（貼付）'!$A:$Z,MATCH($B22,'[1]2ndヒート - レース結果（貼付）'!$B:$B,0),MATCH('2ndヒート - レース暫定結果表'!I$11,'[1]2ndヒート - レース結果（貼付）'!$1:$1,0)),"")))</f>
        <v>4.054675925925926E-3</v>
      </c>
      <c r="J22" s="41">
        <f>IF(A22="DNS","",IF(A22="DQ","",IFERROR(INDEX('[1]2ndヒート - レース結果（貼付）'!$A:$Z,MATCH($B22,'[1]2ndヒート - レース結果（貼付）'!$B:$B,0),MATCH('2ndヒート - レース暫定結果表'!J$11,'[1]2ndヒート - レース結果（貼付）'!$1:$1,0)),"")))</f>
        <v>3.3980000000000001</v>
      </c>
      <c r="K22" s="41">
        <f>IF(A22="DNS","",IF(A22="DQ","",IFERROR(INDEX('[1]2ndヒート - レース結果（貼付）'!$A:$Z,MATCH($B22,'[1]2ndヒート - レース結果（貼付）'!$B:$B,0),MATCH('2ndヒート - レース暫定結果表'!K$11,'[1]2ndヒート - レース結果（貼付）'!$1:$1,0)),"")))</f>
        <v>0.17799999999999999</v>
      </c>
      <c r="L22" s="38">
        <f>IF(A22="DNS","",IF(A22="DQ","",IFERROR(INDEX('[1]2ndヒート - レース結果（貼付）'!$A:$Z,MATCH($B22,'[1]2ndヒート - レース結果（貼付）'!$B:$B,0),MATCH('2ndヒート - レース暫定結果表'!L$11,'[1]2ndヒート - レース結果（貼付）'!$1:$1,0)),"")))</f>
        <v>57.009</v>
      </c>
      <c r="M22" s="39" t="str">
        <f t="shared" si="0"/>
        <v/>
      </c>
      <c r="N22" s="40"/>
      <c r="O22" s="4"/>
      <c r="P22" s="4" t="str">
        <f>IF(IFERROR(INDEX('[1]2ndヒート - レース結果（貼付）'!$A:$Z,MATCH($A22,'[1]2ndヒート - レース結果（貼付）'!$A:$A,0),MATCH('2ndヒート - レース暫定結果表'!P$11,'[1]2ndヒート - レース結果（貼付）'!$1:$1,0)),"")=0,"",IFERROR(INDEX('[1]2ndヒート - レース結果（貼付）'!$A:$Z,MATCH($A22,'[1]2ndヒート - レース結果（貼付）'!$A:$A,0),MATCH('2ndヒート - レース暫定結果表'!P$11,'[1]2ndヒート - レース結果（貼付）'!$1:$1,0)),""))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IF(IFERROR(INDEX('[1]2ndヒート - レース結果（貼付）'!$A:$Z,MATCH($A22,'[1]2ndヒート - レース結果（貼付）'!$A:$A,0),MATCH('2ndヒート - レース暫定結果表'!S$11,'[1]2ndヒート - レース結果（貼付）'!$1:$1,0)),"")=0,"",IFERROR(INDEX('[1]2ndヒート - レース結果（貼付）'!$A:$Z,MATCH($A22,'[1]2ndヒート - レース結果（貼付）'!$A:$A,0),MATCH('2ndヒート - レース暫定結果表'!S$11,'[1]2ndヒート - レース結果（貼付）'!$1:$1,0)),""))</f>
        <v/>
      </c>
      <c r="T22" s="4"/>
      <c r="U22" s="4">
        <f>IF(IFERROR(INDEX('[1]2ndヒート - レース結果（貼付）'!$A:$Z,MATCH($B22,'[1]2ndヒート - レース結果（貼付）'!$B:$B,0),MATCH('2ndヒート - レース暫定結果表'!U$11,'[1]2ndヒート - レース結果（貼付）'!$1:$1,0)),"")=0,"",IFERROR(INDEX('[1]2ndヒート - レース結果（貼付）'!$A:$Z,MATCH($B22,'[1]2ndヒート - レース結果（貼付）'!$B:$B,0),MATCH('2ndヒート - レース暫定結果表'!U$11,'[1]2ndヒート - レース結果（貼付）'!$1:$1,0)),""))</f>
        <v>79.819000000000003</v>
      </c>
    </row>
    <row r="23" spans="1:21" s="5" customFormat="1" ht="12.75" x14ac:dyDescent="0.2">
      <c r="A23" s="28">
        <f>IF(OR('[1]2ndヒート - レース結果（貼付）'!A9="DNF",'[1]2ndヒート - レース結果（貼付）'!A9="DNS",'[1]2ndヒート - レース結果（貼付）'!A9="DQ"),'[1]2ndヒート - レース結果（貼付）'!A9,IF(MAX('[1]2ndヒート - レース結果（貼付）'!A:A)&gt;A22,A22+1,""))</f>
        <v>8</v>
      </c>
      <c r="B23" s="29">
        <f>IFERROR(INDEX('[1]2ndヒート - レース結果（貼付）'!A9:$Z$50,MATCH($A23,'[1]2ndヒート - レース結果（貼付）'!A9:$A$50,0),MATCH('2ndヒート - レース暫定結果表'!B$11,'[1]2ndヒート - レース結果（貼付）'!$1:$1,0)),"")</f>
        <v>23</v>
      </c>
      <c r="C23" s="30"/>
      <c r="D23" s="31" t="str">
        <f>IFERROR(INDEX('[1]2ndヒート - レース結果（貼付）'!$A:$Z,MATCH($B23,'[1]2ndヒート - レース結果（貼付）'!$B:$B,0),MATCH('2ndヒート - レース暫定結果表'!D$11,'[1]2ndヒート - レース結果（貼付）'!$1:$1,0)),"")</f>
        <v>藤岡 伸英</v>
      </c>
      <c r="E23" s="32" t="str">
        <f>IFERROR(INDEX('[1]2ndヒート - レース結果（貼付）'!$A:$Z,MATCH($B23,'[1]2ndヒート - レース結果（貼付）'!$B:$B,0),MATCH('2ndヒート - レース暫定結果表'!E$11,'[1]2ndヒート - レース結果（貼付）'!$1:$1,0)),"")</f>
        <v>MACHI 1/YAMAHA</v>
      </c>
      <c r="F23" s="33" t="str">
        <f>IFERROR(INDEX('[1]2ndヒート - レース結果（貼付）'!$A:$Z,MATCH($B23,'[1]2ndヒート - レース結果（貼付）'!$B:$B,0),MATCH('2ndヒート - レース暫定結果表'!F$11,'[1]2ndヒート - レース結果（貼付）'!$1:$1,0)),"")</f>
        <v>EHRE MOTOR SPORTS</v>
      </c>
      <c r="G23" s="34" t="str">
        <f>IFERROR(INDEX('[1]2ndヒート - レース結果（貼付）'!$A:$Z,MATCH($B23,'[1]2ndヒート - レース結果（貼付）'!$B:$B,0),MATCH('2ndヒート - レース暫定結果表'!G$11,'[1]2ndヒート - レース結果（貼付）'!$1:$1,0)),"")</f>
        <v>BS</v>
      </c>
      <c r="H23" s="35">
        <f>IF(A23="DNS","",IF(A23="DQ","",IFERROR(INDEX('[1]2ndヒート - レース結果（貼付）'!$A:$Z,MATCH($B23,'[1]2ndヒート - レース結果（貼付）'!$B:$B,0),MATCH('2ndヒート - レース暫定結果表'!H$11,'[1]2ndヒート - レース結果（貼付）'!$1:$1,0)),"")))</f>
        <v>6</v>
      </c>
      <c r="I23" s="36">
        <f>IF(A23="DNS","ｽﾀｰﾄ出来ず",IF(A23="DQ","失　格",IFERROR(INDEX('[1]2ndヒート - レース結果（貼付）'!$A:$Z,MATCH($B23,'[1]2ndヒート - レース結果（貼付）'!$B:$B,0),MATCH('2ndヒート - レース暫定結果表'!I$11,'[1]2ndヒート - レース結果（貼付）'!$1:$1,0)),"")))</f>
        <v>4.0674999999999999E-3</v>
      </c>
      <c r="J23" s="41">
        <f>IF(A23="DNS","",IF(A23="DQ","",IFERROR(INDEX('[1]2ndヒート - レース結果（貼付）'!$A:$Z,MATCH($B23,'[1]2ndヒート - レース結果（貼付）'!$B:$B,0),MATCH('2ndヒート - レース暫定結果表'!J$11,'[1]2ndヒート - レース結果（貼付）'!$1:$1,0)),"")))</f>
        <v>4.5060000000000002</v>
      </c>
      <c r="K23" s="41">
        <f>IF(A23="DNS","",IF(A23="DQ","",IFERROR(INDEX('[1]2ndヒート - レース結果（貼付）'!$A:$Z,MATCH($B23,'[1]2ndヒート - レース結果（貼付）'!$B:$B,0),MATCH('2ndヒート - レース暫定結果表'!K$11,'[1]2ndヒート - レース結果（貼付）'!$1:$1,0)),"")))</f>
        <v>1.1080000000000001</v>
      </c>
      <c r="L23" s="38">
        <f>IF(A23="DNS","",IF(A23="DQ","",IFERROR(INDEX('[1]2ndヒート - レース結果（貼付）'!$A:$Z,MATCH($B23,'[1]2ndヒート - レース結果（貼付）'!$B:$B,0),MATCH('2ndヒート - レース暫定結果表'!L$11,'[1]2ndヒート - レース結果（貼付）'!$1:$1,0)),"")))</f>
        <v>57.235999999999997</v>
      </c>
      <c r="M23" s="39" t="str">
        <f t="shared" si="0"/>
        <v/>
      </c>
      <c r="N23" s="40"/>
      <c r="O23" s="4"/>
      <c r="P23" s="4" t="str">
        <f>IF(IFERROR(INDEX('[1]2ndヒート - レース結果（貼付）'!$A:$Z,MATCH($A23,'[1]2ndヒート - レース結果（貼付）'!$A:$A,0),MATCH('2ndヒート - レース暫定結果表'!P$11,'[1]2ndヒート - レース結果（貼付）'!$1:$1,0)),"")=0,"",IFERROR(INDEX('[1]2ndヒート - レース結果（貼付）'!$A:$Z,MATCH($A23,'[1]2ndヒート - レース結果（貼付）'!$A:$A,0),MATCH('2ndヒート - レース暫定結果表'!P$11,'[1]2ndヒート - レース結果（貼付）'!$1:$1,0)),""))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IF(IFERROR(INDEX('[1]2ndヒート - レース結果（貼付）'!$A:$Z,MATCH($A23,'[1]2ndヒート - レース結果（貼付）'!$A:$A,0),MATCH('2ndヒート - レース暫定結果表'!S$11,'[1]2ndヒート - レース結果（貼付）'!$1:$1,0)),"")=0,"",IFERROR(INDEX('[1]2ndヒート - レース結果（貼付）'!$A:$Z,MATCH($A23,'[1]2ndヒート - レース結果（貼付）'!$A:$A,0),MATCH('2ndヒート - レース暫定結果表'!S$11,'[1]2ndヒート - レース結果（貼付）'!$1:$1,0)),""))</f>
        <v/>
      </c>
      <c r="T23" s="4"/>
      <c r="U23" s="4">
        <f>IF(IFERROR(INDEX('[1]2ndヒート - レース結果（貼付）'!$A:$Z,MATCH($B23,'[1]2ndヒート - レース結果（貼付）'!$B:$B,0),MATCH('2ndヒート - レース暫定結果表'!U$11,'[1]2ndヒート - レース結果（貼付）'!$1:$1,0)),"")=0,"",IFERROR(INDEX('[1]2ndヒート - レース結果（貼付）'!$A:$Z,MATCH($B23,'[1]2ndヒート - レース結果（貼付）'!$B:$B,0),MATCH('2ndヒート - レース暫定結果表'!U$11,'[1]2ndヒート - レース結果（貼付）'!$1:$1,0)),""))</f>
        <v>79.501999999999995</v>
      </c>
    </row>
    <row r="24" spans="1:21" s="5" customFormat="1" ht="12.75" x14ac:dyDescent="0.2">
      <c r="A24" s="28">
        <f>IF(OR('[1]2ndヒート - レース結果（貼付）'!A10="DNF",'[1]2ndヒート - レース結果（貼付）'!A10="DNS",'[1]2ndヒート - レース結果（貼付）'!A10="DQ"),'[1]2ndヒート - レース結果（貼付）'!A10,IF(MAX('[1]2ndヒート - レース結果（貼付）'!A:A)&gt;A23,A23+1,""))</f>
        <v>9</v>
      </c>
      <c r="B24" s="29">
        <f>IFERROR(INDEX('[1]2ndヒート - レース結果（貼付）'!A10:$Z$50,MATCH($A24,'[1]2ndヒート - レース結果（貼付）'!A10:$A$50,0),MATCH('2ndヒート - レース暫定結果表'!B$11,'[1]2ndヒート - レース結果（貼付）'!$1:$1,0)),"")</f>
        <v>99</v>
      </c>
      <c r="C24" s="30"/>
      <c r="D24" s="31" t="str">
        <f>IFERROR(INDEX('[1]2ndヒート - レース結果（貼付）'!$A:$Z,MATCH($B24,'[1]2ndヒート - レース結果（貼付）'!$B:$B,0),MATCH('2ndヒート - レース暫定結果表'!D$11,'[1]2ndヒート - レース結果（貼付）'!$1:$1,0)),"")</f>
        <v>近藤 雄一朗</v>
      </c>
      <c r="E24" s="32" t="str">
        <f>IFERROR(INDEX('[1]2ndヒート - レース結果（貼付）'!$A:$Z,MATCH($B24,'[1]2ndヒート - レース結果（貼付）'!$B:$B,0),MATCH('2ndヒート - レース暫定結果表'!E$11,'[1]2ndヒート - レース結果（貼付）'!$1:$1,0)),"")</f>
        <v>ドラゴコルセ/YAMAHA</v>
      </c>
      <c r="F24" s="33" t="str">
        <f>IFERROR(INDEX('[1]2ndヒート - レース結果（貼付）'!$A:$Z,MATCH($B24,'[1]2ndヒート - レース結果（貼付）'!$B:$B,0),MATCH('2ndヒート - レース暫定結果表'!F$11,'[1]2ndヒート - レース結果（貼付）'!$1:$1,0)),"")</f>
        <v>ﾓｱｺﾗｰｼﾞｭTQS</v>
      </c>
      <c r="G24" s="34" t="str">
        <f>IFERROR(INDEX('[1]2ndヒート - レース結果（貼付）'!$A:$Z,MATCH($B24,'[1]2ndヒート - レース結果（貼付）'!$B:$B,0),MATCH('2ndヒート - レース暫定結果表'!G$11,'[1]2ndヒート - レース結果（貼付）'!$1:$1,0)),"")</f>
        <v>BS</v>
      </c>
      <c r="H24" s="35">
        <f>IF(A24="DNS","",IF(A24="DQ","",IFERROR(INDEX('[1]2ndヒート - レース結果（貼付）'!$A:$Z,MATCH($B24,'[1]2ndヒート - レース結果（貼付）'!$B:$B,0),MATCH('2ndヒート - レース暫定結果表'!H$11,'[1]2ndヒート - レース結果（貼付）'!$1:$1,0)),"")))</f>
        <v>6</v>
      </c>
      <c r="I24" s="36">
        <f>IF(A24="DNS","ｽﾀｰﾄ出来ず",IF(A24="DQ","失　格",IFERROR(INDEX('[1]2ndヒート - レース結果（貼付）'!$A:$Z,MATCH($B24,'[1]2ndヒート - レース結果（貼付）'!$B:$B,0),MATCH('2ndヒート - レース暫定結果表'!I$11,'[1]2ndヒート - レース結果（貼付）'!$1:$1,0)),"")))</f>
        <v>4.0802662037037031E-3</v>
      </c>
      <c r="J24" s="41">
        <f>IF(A24="DNS","",IF(A24="DQ","",IFERROR(INDEX('[1]2ndヒート - レース結果（貼付）'!$A:$Z,MATCH($B24,'[1]2ndヒート - レース結果（貼付）'!$B:$B,0),MATCH('2ndヒート - レース暫定結果表'!J$11,'[1]2ndヒート - レース結果（貼付）'!$1:$1,0)),"")))</f>
        <v>5.609</v>
      </c>
      <c r="K24" s="41">
        <f>IF(A24="DNS","",IF(A24="DQ","",IFERROR(INDEX('[1]2ndヒート - レース結果（貼付）'!$A:$Z,MATCH($B24,'[1]2ndヒート - レース結果（貼付）'!$B:$B,0),MATCH('2ndヒート - レース暫定結果表'!K$11,'[1]2ndヒート - レース結果（貼付）'!$1:$1,0)),"")))</f>
        <v>1.103</v>
      </c>
      <c r="L24" s="38">
        <f>IF(A24="DNS","",IF(A24="DQ","",IFERROR(INDEX('[1]2ndヒート - レース結果（貼付）'!$A:$Z,MATCH($B24,'[1]2ndヒート - レース結果（貼付）'!$B:$B,0),MATCH('2ndヒート - レース暫定結果表'!L$11,'[1]2ndヒート - レース結果（貼付）'!$1:$1,0)),"")))</f>
        <v>57.411000000000001</v>
      </c>
      <c r="M24" s="39" t="str">
        <f t="shared" si="0"/>
        <v/>
      </c>
      <c r="N24" s="40"/>
      <c r="O24" s="4"/>
      <c r="P24" s="4" t="str">
        <f>IF(IFERROR(INDEX('[1]2ndヒート - レース結果（貼付）'!$A:$Z,MATCH($A24,'[1]2ndヒート - レース結果（貼付）'!$A:$A,0),MATCH('2ndヒート - レース暫定結果表'!P$11,'[1]2ndヒート - レース結果（貼付）'!$1:$1,0)),"")=0,"",IFERROR(INDEX('[1]2ndヒート - レース結果（貼付）'!$A:$Z,MATCH($A24,'[1]2ndヒート - レース結果（貼付）'!$A:$A,0),MATCH('2ndヒート - レース暫定結果表'!P$11,'[1]2ndヒート - レース結果（貼付）'!$1:$1,0)),""))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IF(IFERROR(INDEX('[1]2ndヒート - レース結果（貼付）'!$A:$Z,MATCH($A24,'[1]2ndヒート - レース結果（貼付）'!$A:$A,0),MATCH('2ndヒート - レース暫定結果表'!S$11,'[1]2ndヒート - レース結果（貼付）'!$1:$1,0)),"")=0,"",IFERROR(INDEX('[1]2ndヒート - レース結果（貼付）'!$A:$Z,MATCH($A24,'[1]2ndヒート - レース結果（貼付）'!$A:$A,0),MATCH('2ndヒート - レース暫定結果表'!S$11,'[1]2ndヒート - レース結果（貼付）'!$1:$1,0)),""))</f>
        <v/>
      </c>
      <c r="T24" s="4"/>
      <c r="U24" s="4">
        <f>IF(IFERROR(INDEX('[1]2ndヒート - レース結果（貼付）'!$A:$Z,MATCH($B24,'[1]2ndヒート - レース結果（貼付）'!$B:$B,0),MATCH('2ndヒート - レース暫定結果表'!U$11,'[1]2ndヒート - レース結果（貼付）'!$1:$1,0)),"")=0,"",IFERROR(INDEX('[1]2ndヒート - レース結果（貼付）'!$A:$Z,MATCH($B24,'[1]2ndヒート - レース結果（貼付）'!$B:$B,0),MATCH('2ndヒート - レース暫定結果表'!U$11,'[1]2ndヒート - レース結果（貼付）'!$1:$1,0)),""))</f>
        <v>79.260000000000005</v>
      </c>
    </row>
    <row r="25" spans="1:21" s="5" customFormat="1" ht="12.75" x14ac:dyDescent="0.2">
      <c r="A25" s="28">
        <f>IF(OR('[1]2ndヒート - レース結果（貼付）'!A11="DNF",'[1]2ndヒート - レース結果（貼付）'!A11="DNS",'[1]2ndヒート - レース結果（貼付）'!A11="DQ"),'[1]2ndヒート - レース結果（貼付）'!A11,IF(MAX('[1]2ndヒート - レース結果（貼付）'!A:A)&gt;A24,A24+1,""))</f>
        <v>10</v>
      </c>
      <c r="B25" s="29">
        <f>IFERROR(INDEX('[1]2ndヒート - レース結果（貼付）'!A11:$Z$50,MATCH($A25,'[1]2ndヒート - レース結果（貼付）'!A11:$A$50,0),MATCH('2ndヒート - レース暫定結果表'!B$11,'[1]2ndヒート - レース結果（貼付）'!$1:$1,0)),"")</f>
        <v>56</v>
      </c>
      <c r="C25" s="30"/>
      <c r="D25" s="31" t="str">
        <f>IFERROR(INDEX('[1]2ndヒート - レース結果（貼付）'!$A:$Z,MATCH($B25,'[1]2ndヒート - レース結果（貼付）'!$B:$B,0),MATCH('2ndヒート - レース暫定結果表'!D$11,'[1]2ndヒート - レース結果（貼付）'!$1:$1,0)),"")</f>
        <v>米倉 隆幸</v>
      </c>
      <c r="E25" s="32" t="str">
        <f>IFERROR(INDEX('[1]2ndヒート - レース結果（貼付）'!$A:$Z,MATCH($B25,'[1]2ndヒート - レース結果（貼付）'!$B:$B,0),MATCH('2ndヒート - レース暫定結果表'!E$11,'[1]2ndヒート - レース結果（貼付）'!$1:$1,0)),"")</f>
        <v>TONY KART/YAMAHA</v>
      </c>
      <c r="F25" s="33" t="str">
        <f>IFERROR(INDEX('[1]2ndヒート - レース結果（貼付）'!$A:$Z,MATCH($B25,'[1]2ndヒート - レース結果（貼付）'!$B:$B,0),MATCH('2ndヒート - レース暫定結果表'!F$11,'[1]2ndヒート - レース結果（貼付）'!$1:$1,0)),"")</f>
        <v>T WEST RS</v>
      </c>
      <c r="G25" s="34" t="str">
        <f>IFERROR(INDEX('[1]2ndヒート - レース結果（貼付）'!$A:$Z,MATCH($B25,'[1]2ndヒート - レース結果（貼付）'!$B:$B,0),MATCH('2ndヒート - レース暫定結果表'!G$11,'[1]2ndヒート - レース結果（貼付）'!$1:$1,0)),"")</f>
        <v>BS</v>
      </c>
      <c r="H25" s="35">
        <f>IF(A25="DNS","",IF(A25="DQ","",IFERROR(INDEX('[1]2ndヒート - レース結果（貼付）'!$A:$Z,MATCH($B25,'[1]2ndヒート - レース結果（貼付）'!$B:$B,0),MATCH('2ndヒート - レース暫定結果表'!H$11,'[1]2ndヒート - レース結果（貼付）'!$1:$1,0)),"")))</f>
        <v>6</v>
      </c>
      <c r="I25" s="36">
        <f>IF(A25="DNS","ｽﾀｰﾄ出来ず",IF(A25="DQ","失　格",IFERROR(INDEX('[1]2ndヒート - レース結果（貼付）'!$A:$Z,MATCH($B25,'[1]2ndヒート - レース結果（貼付）'!$B:$B,0),MATCH('2ndヒート - レース暫定結果表'!I$11,'[1]2ndヒート - レース結果（貼付）'!$1:$1,0)),"")))</f>
        <v>4.0969907407407405E-3</v>
      </c>
      <c r="J25" s="41">
        <f>IF(A25="DNS","",IF(A25="DQ","",IFERROR(INDEX('[1]2ndヒート - レース結果（貼付）'!$A:$Z,MATCH($B25,'[1]2ndヒート - レース結果（貼付）'!$B:$B,0),MATCH('2ndヒート - レース暫定結果表'!J$11,'[1]2ndヒート - レース結果（貼付）'!$1:$1,0)),"")))</f>
        <v>7.0540000000000003</v>
      </c>
      <c r="K25" s="41">
        <f>IF(A25="DNS","",IF(A25="DQ","",IFERROR(INDEX('[1]2ndヒート - レース結果（貼付）'!$A:$Z,MATCH($B25,'[1]2ndヒート - レース結果（貼付）'!$B:$B,0),MATCH('2ndヒート - レース暫定結果表'!K$11,'[1]2ndヒート - レース結果（貼付）'!$1:$1,0)),"")))</f>
        <v>1.4450000000000001</v>
      </c>
      <c r="L25" s="38">
        <f>IF(A25="DNS","",IF(A25="DQ","",IFERROR(INDEX('[1]2ndヒート - レース結果（貼付）'!$A:$Z,MATCH($B25,'[1]2ndヒート - レース結果（貼付）'!$B:$B,0),MATCH('2ndヒート - レース暫定結果表'!L$11,'[1]2ndヒート - レース結果（貼付）'!$1:$1,0)),"")))</f>
        <v>57.939</v>
      </c>
      <c r="M25" s="39" t="str">
        <f t="shared" si="0"/>
        <v/>
      </c>
      <c r="N25" s="40"/>
      <c r="O25" s="4"/>
      <c r="P25" s="4" t="str">
        <f>IF(IFERROR(INDEX('[1]2ndヒート - レース結果（貼付）'!$A:$Z,MATCH($A25,'[1]2ndヒート - レース結果（貼付）'!$A:$A,0),MATCH('2ndヒート - レース暫定結果表'!P$11,'[1]2ndヒート - レース結果（貼付）'!$1:$1,0)),"")=0,"",IFERROR(INDEX('[1]2ndヒート - レース結果（貼付）'!$A:$Z,MATCH($A25,'[1]2ndヒート - レース結果（貼付）'!$A:$A,0),MATCH('2ndヒート - レース暫定結果表'!P$11,'[1]2ndヒート - レース結果（貼付）'!$1:$1,0)),""))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IF(IFERROR(INDEX('[1]2ndヒート - レース結果（貼付）'!$A:$Z,MATCH($A25,'[1]2ndヒート - レース結果（貼付）'!$A:$A,0),MATCH('2ndヒート - レース暫定結果表'!S$11,'[1]2ndヒート - レース結果（貼付）'!$1:$1,0)),"")=0,"",IFERROR(INDEX('[1]2ndヒート - レース結果（貼付）'!$A:$Z,MATCH($A25,'[1]2ndヒート - レース結果（貼付）'!$A:$A,0),MATCH('2ndヒート - レース暫定結果表'!S$11,'[1]2ndヒート - レース結果（貼付）'!$1:$1,0)),""))</f>
        <v/>
      </c>
      <c r="T25" s="4"/>
      <c r="U25" s="4">
        <f>IF(IFERROR(INDEX('[1]2ndヒート - レース結果（貼付）'!$A:$Z,MATCH($B25,'[1]2ndヒート - レース結果（貼付）'!$B:$B,0),MATCH('2ndヒート - レース暫定結果表'!U$11,'[1]2ndヒート - レース結果（貼付）'!$1:$1,0)),"")=0,"",IFERROR(INDEX('[1]2ndヒート - レース結果（貼付）'!$A:$Z,MATCH($B25,'[1]2ndヒート - レース結果（貼付）'!$B:$B,0),MATCH('2ndヒート - レース暫定結果表'!U$11,'[1]2ndヒート - レース結果（貼付）'!$1:$1,0)),""))</f>
        <v>78.537999999999997</v>
      </c>
    </row>
    <row r="26" spans="1:21" s="5" customFormat="1" ht="12.75" x14ac:dyDescent="0.2">
      <c r="A26" s="28">
        <f>IF(OR('[1]2ndヒート - レース結果（貼付）'!A12="DNF",'[1]2ndヒート - レース結果（貼付）'!A12="DNS",'[1]2ndヒート - レース結果（貼付）'!A12="DQ"),'[1]2ndヒート - レース結果（貼付）'!A12,IF(MAX('[1]2ndヒート - レース結果（貼付）'!A:A)&gt;A25,A25+1,""))</f>
        <v>11</v>
      </c>
      <c r="B26" s="29">
        <f>IFERROR(INDEX('[1]2ndヒート - レース結果（貼付）'!A12:$Z$50,MATCH($A26,'[1]2ndヒート - レース結果（貼付）'!A12:$A$50,0),MATCH('2ndヒート - レース暫定結果表'!B$11,'[1]2ndヒート - レース結果（貼付）'!$1:$1,0)),"")</f>
        <v>37</v>
      </c>
      <c r="C26" s="30"/>
      <c r="D26" s="31" t="str">
        <f>IFERROR(INDEX('[1]2ndヒート - レース結果（貼付）'!$A:$Z,MATCH($B26,'[1]2ndヒート - レース結果（貼付）'!$B:$B,0),MATCH('2ndヒート - レース暫定結果表'!D$11,'[1]2ndヒート - レース結果（貼付）'!$1:$1,0)),"")</f>
        <v>小田 宗孝</v>
      </c>
      <c r="E26" s="32" t="str">
        <f>IFERROR(INDEX('[1]2ndヒート - レース結果（貼付）'!$A:$Z,MATCH($B26,'[1]2ndヒート - レース結果（貼付）'!$B:$B,0),MATCH('2ndヒート - レース暫定結果表'!E$11,'[1]2ndヒート - レース結果（貼付）'!$1:$1,0)),"")</f>
        <v>TONYKART/YAMAHA</v>
      </c>
      <c r="F26" s="33" t="str">
        <f>IFERROR(INDEX('[1]2ndヒート - レース結果（貼付）'!$A:$Z,MATCH($B26,'[1]2ndヒート - レース結果（貼付）'!$B:$B,0),MATCH('2ndヒート - レース暫定結果表'!F$11,'[1]2ndヒート - レース結果（貼付）'!$1:$1,0)),"")</f>
        <v>HKC年金ﾚｰｻｰｽﾞ</v>
      </c>
      <c r="G26" s="34" t="str">
        <f>IFERROR(INDEX('[1]2ndヒート - レース結果（貼付）'!$A:$Z,MATCH($B26,'[1]2ndヒート - レース結果（貼付）'!$B:$B,0),MATCH('2ndヒート - レース暫定結果表'!G$11,'[1]2ndヒート - レース結果（貼付）'!$1:$1,0)),"")</f>
        <v>BS</v>
      </c>
      <c r="H26" s="35">
        <f>IF(A26="DNS","",IF(A26="DQ","",IFERROR(INDEX('[1]2ndヒート - レース結果（貼付）'!$A:$Z,MATCH($B26,'[1]2ndヒート - レース結果（貼付）'!$B:$B,0),MATCH('2ndヒート - レース暫定結果表'!H$11,'[1]2ndヒート - レース結果（貼付）'!$1:$1,0)),"")))</f>
        <v>6</v>
      </c>
      <c r="I26" s="36">
        <f>IF(A26="DNS","ｽﾀｰﾄ出来ず",IF(A26="DQ","失　格",IFERROR(INDEX('[1]2ndヒート - レース結果（貼付）'!$A:$Z,MATCH($B26,'[1]2ndヒート - レース結果（貼付）'!$B:$B,0),MATCH('2ndヒート - レース暫定結果表'!I$11,'[1]2ndヒート - レース結果（貼付）'!$1:$1,0)),"")))</f>
        <v>4.1043287037037038E-3</v>
      </c>
      <c r="J26" s="41">
        <f>IF(A26="DNS","",IF(A26="DQ","",IFERROR(INDEX('[1]2ndヒート - レース結果（貼付）'!$A:$Z,MATCH($B26,'[1]2ndヒート - レース結果（貼付）'!$B:$B,0),MATCH('2ndヒート - レース暫定結果表'!J$11,'[1]2ndヒート - レース結果（貼付）'!$1:$1,0)),"")))</f>
        <v>7.6879999999999997</v>
      </c>
      <c r="K26" s="41">
        <f>IF(A26="DNS","",IF(A26="DQ","",IFERROR(INDEX('[1]2ndヒート - レース結果（貼付）'!$A:$Z,MATCH($B26,'[1]2ndヒート - レース結果（貼付）'!$B:$B,0),MATCH('2ndヒート - レース暫定結果表'!K$11,'[1]2ndヒート - レース結果（貼付）'!$1:$1,0)),"")))</f>
        <v>0.63400000000000001</v>
      </c>
      <c r="L26" s="38">
        <f>IF(A26="DNS","",IF(A26="DQ","",IFERROR(INDEX('[1]2ndヒート - レース結果（貼付）'!$A:$Z,MATCH($B26,'[1]2ndヒート - レース結果（貼付）'!$B:$B,0),MATCH('2ndヒート - レース暫定結果表'!L$11,'[1]2ndヒート - レース結果（貼付）'!$1:$1,0)),"")))</f>
        <v>57.454000000000001</v>
      </c>
      <c r="M26" s="39" t="str">
        <f t="shared" si="0"/>
        <v/>
      </c>
      <c r="N26" s="40"/>
      <c r="O26" s="4"/>
      <c r="P26" s="4" t="str">
        <f>IF(IFERROR(INDEX('[1]2ndヒート - レース結果（貼付）'!$A:$Z,MATCH($A26,'[1]2ndヒート - レース結果（貼付）'!$A:$A,0),MATCH('2ndヒート - レース暫定結果表'!P$11,'[1]2ndヒート - レース結果（貼付）'!$1:$1,0)),"")=0,"",IFERROR(INDEX('[1]2ndヒート - レース結果（貼付）'!$A:$Z,MATCH($A26,'[1]2ndヒート - レース結果（貼付）'!$A:$A,0),MATCH('2ndヒート - レース暫定結果表'!P$11,'[1]2ndヒート - レース結果（貼付）'!$1:$1,0)),""))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IF(IFERROR(INDEX('[1]2ndヒート - レース結果（貼付）'!$A:$Z,MATCH($A26,'[1]2ndヒート - レース結果（貼付）'!$A:$A,0),MATCH('2ndヒート - レース暫定結果表'!S$11,'[1]2ndヒート - レース結果（貼付）'!$1:$1,0)),"")=0,"",IFERROR(INDEX('[1]2ndヒート - レース結果（貼付）'!$A:$Z,MATCH($A26,'[1]2ndヒート - レース結果（貼付）'!$A:$A,0),MATCH('2ndヒート - レース暫定結果表'!S$11,'[1]2ndヒート - レース結果（貼付）'!$1:$1,0)),""))</f>
        <v/>
      </c>
      <c r="T26" s="4"/>
      <c r="U26" s="4">
        <f>IF(IFERROR(INDEX('[1]2ndヒート - レース結果（貼付）'!$A:$Z,MATCH($B26,'[1]2ndヒート - レース結果（貼付）'!$B:$B,0),MATCH('2ndヒート - レース暫定結果表'!U$11,'[1]2ndヒート - レース結果（貼付）'!$1:$1,0)),"")=0,"",IFERROR(INDEX('[1]2ndヒート - レース結果（貼付）'!$A:$Z,MATCH($B26,'[1]2ndヒート - レース結果（貼付）'!$B:$B,0),MATCH('2ndヒート - レース暫定結果表'!U$11,'[1]2ndヒート - レース結果（貼付）'!$1:$1,0)),""))</f>
        <v>79.200999999999993</v>
      </c>
    </row>
    <row r="27" spans="1:21" s="5" customFormat="1" ht="12.75" x14ac:dyDescent="0.2">
      <c r="A27" s="28">
        <f>IF(OR('[1]2ndヒート - レース結果（貼付）'!A13="DNF",'[1]2ndヒート - レース結果（貼付）'!A13="DNS",'[1]2ndヒート - レース結果（貼付）'!A13="DQ"),'[1]2ndヒート - レース結果（貼付）'!A13,IF(MAX('[1]2ndヒート - レース結果（貼付）'!A:A)&gt;A26,A26+1,""))</f>
        <v>12</v>
      </c>
      <c r="B27" s="29">
        <f>IFERROR(INDEX('[1]2ndヒート - レース結果（貼付）'!A13:$Z$50,MATCH($A27,'[1]2ndヒート - レース結果（貼付）'!A13:$A$50,0),MATCH('2ndヒート - レース暫定結果表'!B$11,'[1]2ndヒート - レース結果（貼付）'!$1:$1,0)),"")</f>
        <v>70</v>
      </c>
      <c r="C27" s="30"/>
      <c r="D27" s="31" t="str">
        <f>IFERROR(INDEX('[1]2ndヒート - レース結果（貼付）'!$A:$Z,MATCH($B27,'[1]2ndヒート - レース結果（貼付）'!$B:$B,0),MATCH('2ndヒート - レース暫定結果表'!D$11,'[1]2ndヒート - レース結果（貼付）'!$1:$1,0)),"")</f>
        <v>大澤 重弘</v>
      </c>
      <c r="E27" s="32" t="str">
        <f>IFERROR(INDEX('[1]2ndヒート - レース結果（貼付）'!$A:$Z,MATCH($B27,'[1]2ndヒート - レース結果（貼付）'!$B:$B,0),MATCH('2ndヒート - レース暫定結果表'!E$11,'[1]2ndヒート - レース結果（貼付）'!$1:$1,0)),"")</f>
        <v>エクスプリット/YAMAHA</v>
      </c>
      <c r="F27" s="33" t="str">
        <f>IFERROR(INDEX('[1]2ndヒート - レース結果（貼付）'!$A:$Z,MATCH($B27,'[1]2ndヒート - レース結果（貼付）'!$B:$B,0),MATCH('2ndヒート - レース暫定結果表'!F$11,'[1]2ndヒート - レース結果（貼付）'!$1:$1,0)),"")</f>
        <v>ﾄﾚﾝﾀｸﾜﾄﾛ鈴鹿</v>
      </c>
      <c r="G27" s="34" t="str">
        <f>IFERROR(INDEX('[1]2ndヒート - レース結果（貼付）'!$A:$Z,MATCH($B27,'[1]2ndヒート - レース結果（貼付）'!$B:$B,0),MATCH('2ndヒート - レース暫定結果表'!G$11,'[1]2ndヒート - レース結果（貼付）'!$1:$1,0)),"")</f>
        <v>BS</v>
      </c>
      <c r="H27" s="35">
        <f>IF(A27="DNS","",IF(A27="DQ","",IFERROR(INDEX('[1]2ndヒート - レース結果（貼付）'!$A:$Z,MATCH($B27,'[1]2ndヒート - レース結果（貼付）'!$B:$B,0),MATCH('2ndヒート - レース暫定結果表'!H$11,'[1]2ndヒート - レース結果（貼付）'!$1:$1,0)),"")))</f>
        <v>6</v>
      </c>
      <c r="I27" s="36">
        <f>IF(A27="DNS","ｽﾀｰﾄ出来ず",IF(A27="DQ","失　格",IFERROR(INDEX('[1]2ndヒート - レース結果（貼付）'!$A:$Z,MATCH($B27,'[1]2ndヒート - レース結果（貼付）'!$B:$B,0),MATCH('2ndヒート - レース暫定結果表'!I$11,'[1]2ndヒート - レース結果（貼付）'!$1:$1,0)),"")))</f>
        <v>4.1070370370370366E-3</v>
      </c>
      <c r="J27" s="41">
        <f>IF(A27="DNS","",IF(A27="DQ","",IFERROR(INDEX('[1]2ndヒート - レース結果（貼付）'!$A:$Z,MATCH($B27,'[1]2ndヒート - レース結果（貼付）'!$B:$B,0),MATCH('2ndヒート - レース暫定結果表'!J$11,'[1]2ndヒート - レース結果（貼付）'!$1:$1,0)),"")))</f>
        <v>7.9219999999999997</v>
      </c>
      <c r="K27" s="41">
        <f>IF(A27="DNS","",IF(A27="DQ","",IFERROR(INDEX('[1]2ndヒート - レース結果（貼付）'!$A:$Z,MATCH($B27,'[1]2ndヒート - レース結果（貼付）'!$B:$B,0),MATCH('2ndヒート - レース暫定結果表'!K$11,'[1]2ndヒート - レース結果（貼付）'!$1:$1,0)),"")))</f>
        <v>0.23400000000000001</v>
      </c>
      <c r="L27" s="38">
        <f>IF(A27="DNS","",IF(A27="DQ","",IFERROR(INDEX('[1]2ndヒート - レース結果（貼付）'!$A:$Z,MATCH($B27,'[1]2ndヒート - レース結果（貼付）'!$B:$B,0),MATCH('2ndヒート - レース暫定結果表'!L$11,'[1]2ndヒート - レース結果（貼付）'!$1:$1,0)),"")))</f>
        <v>57.405000000000001</v>
      </c>
      <c r="M27" s="39" t="str">
        <f t="shared" si="0"/>
        <v/>
      </c>
      <c r="N27" s="40"/>
      <c r="O27" s="4"/>
      <c r="P27" s="4" t="str">
        <f>IF(IFERROR(INDEX('[1]2ndヒート - レース結果（貼付）'!$A:$Z,MATCH($A27,'[1]2ndヒート - レース結果（貼付）'!$A:$A,0),MATCH('2ndヒート - レース暫定結果表'!P$11,'[1]2ndヒート - レース結果（貼付）'!$1:$1,0)),"")=0,"",IFERROR(INDEX('[1]2ndヒート - レース結果（貼付）'!$A:$Z,MATCH($A27,'[1]2ndヒート - レース結果（貼付）'!$A:$A,0),MATCH('2ndヒート - レース暫定結果表'!P$11,'[1]2ndヒート - レース結果（貼付）'!$1:$1,0)),""))</f>
        <v/>
      </c>
      <c r="Q27" s="4" t="str">
        <f>IF(P27="","",COUNTIF($P$13:P27,"&lt;&gt;"&amp;""))</f>
        <v/>
      </c>
      <c r="R27" s="4" t="str">
        <f t="shared" si="1"/>
        <v/>
      </c>
      <c r="S27" s="4" t="str">
        <f>IF(IFERROR(INDEX('[1]2ndヒート - レース結果（貼付）'!$A:$Z,MATCH($A27,'[1]2ndヒート - レース結果（貼付）'!$A:$A,0),MATCH('2ndヒート - レース暫定結果表'!S$11,'[1]2ndヒート - レース結果（貼付）'!$1:$1,0)),"")=0,"",IFERROR(INDEX('[1]2ndヒート - レース結果（貼付）'!$A:$Z,MATCH($A27,'[1]2ndヒート - レース結果（貼付）'!$A:$A,0),MATCH('2ndヒート - レース暫定結果表'!S$11,'[1]2ndヒート - レース結果（貼付）'!$1:$1,0)),""))</f>
        <v/>
      </c>
      <c r="T27" s="4"/>
      <c r="U27" s="4">
        <f>IF(IFERROR(INDEX('[1]2ndヒート - レース結果（貼付）'!$A:$Z,MATCH($B27,'[1]2ndヒート - レース結果（貼付）'!$B:$B,0),MATCH('2ndヒート - レース暫定結果表'!U$11,'[1]2ndヒート - レース結果（貼付）'!$1:$1,0)),"")=0,"",IFERROR(INDEX('[1]2ndヒート - レース結果（貼付）'!$A:$Z,MATCH($B27,'[1]2ndヒート - レース結果（貼付）'!$B:$B,0),MATCH('2ndヒート - レース暫定結果表'!U$11,'[1]2ndヒート - レース結果（貼付）'!$1:$1,0)),""))</f>
        <v>79.268000000000001</v>
      </c>
    </row>
    <row r="28" spans="1:21" s="5" customFormat="1" ht="12.75" x14ac:dyDescent="0.2">
      <c r="A28" s="28">
        <f>IF(OR('[1]2ndヒート - レース結果（貼付）'!A14="DNF",'[1]2ndヒート - レース結果（貼付）'!A14="DNS",'[1]2ndヒート - レース結果（貼付）'!A14="DQ"),'[1]2ndヒート - レース結果（貼付）'!A14,IF(MAX('[1]2ndヒート - レース結果（貼付）'!A:A)&gt;A27,A27+1,""))</f>
        <v>13</v>
      </c>
      <c r="B28" s="29">
        <f>IFERROR(INDEX('[1]2ndヒート - レース結果（貼付）'!A14:$Z$50,MATCH($A28,'[1]2ndヒート - レース結果（貼付）'!A14:$A$50,0),MATCH('2ndヒート - レース暫定結果表'!B$11,'[1]2ndヒート - レース結果（貼付）'!$1:$1,0)),"")</f>
        <v>30</v>
      </c>
      <c r="C28" s="30"/>
      <c r="D28" s="31" t="str">
        <f>IFERROR(INDEX('[1]2ndヒート - レース結果（貼付）'!$A:$Z,MATCH($B28,'[1]2ndヒート - レース結果（貼付）'!$B:$B,0),MATCH('2ndヒート - レース暫定結果表'!D$11,'[1]2ndヒート - レース結果（貼付）'!$1:$1,0)),"")</f>
        <v>平野 伸一</v>
      </c>
      <c r="E28" s="32" t="str">
        <f>IFERROR(INDEX('[1]2ndヒート - レース結果（貼付）'!$A:$Z,MATCH($B28,'[1]2ndヒート - レース結果（貼付）'!$B:$B,0),MATCH('2ndヒート - レース暫定結果表'!E$11,'[1]2ndヒート - レース結果（貼付）'!$1:$1,0)),"")</f>
        <v>Mach1/YAMAHA</v>
      </c>
      <c r="F28" s="33" t="str">
        <f>IFERROR(INDEX('[1]2ndヒート - レース結果（貼付）'!$A:$Z,MATCH($B28,'[1]2ndヒート - レース結果（貼付）'!$B:$B,0),MATCH('2ndヒート - レース暫定結果表'!F$11,'[1]2ndヒート - レース結果（貼付）'!$1:$1,0)),"")</f>
        <v>ｻｰﾃｨｰｽﾞﾚｰｼﾝｸﾞ</v>
      </c>
      <c r="G28" s="34" t="str">
        <f>IFERROR(INDEX('[1]2ndヒート - レース結果（貼付）'!$A:$Z,MATCH($B28,'[1]2ndヒート - レース結果（貼付）'!$B:$B,0),MATCH('2ndヒート - レース暫定結果表'!G$11,'[1]2ndヒート - レース結果（貼付）'!$1:$1,0)),"")</f>
        <v>BS</v>
      </c>
      <c r="H28" s="35">
        <f>IF(A28="DNS","",IF(A28="DQ","",IFERROR(INDEX('[1]2ndヒート - レース結果（貼付）'!$A:$Z,MATCH($B28,'[1]2ndヒート - レース結果（貼付）'!$B:$B,0),MATCH('2ndヒート - レース暫定結果表'!H$11,'[1]2ndヒート - レース結果（貼付）'!$1:$1,0)),"")))</f>
        <v>6</v>
      </c>
      <c r="I28" s="36">
        <f>IF(A28="DNS","ｽﾀｰﾄ出来ず",IF(A28="DQ","失　格",IFERROR(INDEX('[1]2ndヒート - レース結果（貼付）'!$A:$Z,MATCH($B28,'[1]2ndヒート - レース結果（貼付）'!$B:$B,0),MATCH('2ndヒート - レース暫定結果表'!I$11,'[1]2ndヒート - レース結果（貼付）'!$1:$1,0)),"")))</f>
        <v>4.1604745370370363E-3</v>
      </c>
      <c r="J28" s="41">
        <f>IF(A28="DNS","",IF(A28="DQ","",IFERROR(INDEX('[1]2ndヒート - レース結果（貼付）'!$A:$Z,MATCH($B28,'[1]2ndヒート - レース結果（貼付）'!$B:$B,0),MATCH('2ndヒート - レース暫定結果表'!J$11,'[1]2ndヒート - レース結果（貼付）'!$1:$1,0)),"")))</f>
        <v>12.539</v>
      </c>
      <c r="K28" s="41">
        <f>IF(A28="DNS","",IF(A28="DQ","",IFERROR(INDEX('[1]2ndヒート - レース結果（貼付）'!$A:$Z,MATCH($B28,'[1]2ndヒート - レース結果（貼付）'!$B:$B,0),MATCH('2ndヒート - レース暫定結果表'!K$11,'[1]2ndヒート - レース結果（貼付）'!$1:$1,0)),"")))</f>
        <v>4.617</v>
      </c>
      <c r="L28" s="38">
        <f>IF(A28="DNS","",IF(A28="DQ","",IFERROR(INDEX('[1]2ndヒート - レース結果（貼付）'!$A:$Z,MATCH($B28,'[1]2ndヒート - レース結果（貼付）'!$B:$B,0),MATCH('2ndヒート - レース暫定結果表'!L$11,'[1]2ndヒート - レース結果（貼付）'!$1:$1,0)),"")))</f>
        <v>57.142000000000003</v>
      </c>
      <c r="M28" s="39" t="str">
        <f t="shared" si="0"/>
        <v/>
      </c>
      <c r="N28" s="40"/>
      <c r="O28" s="4"/>
      <c r="P28" s="4" t="str">
        <f>IF(IFERROR(INDEX('[1]2ndヒート - レース結果（貼付）'!$A:$Z,MATCH($A28,'[1]2ndヒート - レース結果（貼付）'!$A:$A,0),MATCH('2ndヒート - レース暫定結果表'!P$11,'[1]2ndヒート - レース結果（貼付）'!$1:$1,0)),"")=0,"",IFERROR(INDEX('[1]2ndヒート - レース結果（貼付）'!$A:$Z,MATCH($A28,'[1]2ndヒート - レース結果（貼付）'!$A:$A,0),MATCH('2ndヒート - レース暫定結果表'!P$11,'[1]2ndヒート - レース結果（貼付）'!$1:$1,0)),""))</f>
        <v/>
      </c>
      <c r="Q28" s="4" t="str">
        <f>IF(P28="","",COUNTIF($P$13:P28,"&lt;&gt;"&amp;""))</f>
        <v/>
      </c>
      <c r="R28" s="4" t="str">
        <f t="shared" si="1"/>
        <v/>
      </c>
      <c r="S28" s="4" t="str">
        <f>IF(IFERROR(INDEX('[1]2ndヒート - レース結果（貼付）'!$A:$Z,MATCH($A28,'[1]2ndヒート - レース結果（貼付）'!$A:$A,0),MATCH('2ndヒート - レース暫定結果表'!S$11,'[1]2ndヒート - レース結果（貼付）'!$1:$1,0)),"")=0,"",IFERROR(INDEX('[1]2ndヒート - レース結果（貼付）'!$A:$Z,MATCH($A28,'[1]2ndヒート - レース結果（貼付）'!$A:$A,0),MATCH('2ndヒート - レース暫定結果表'!S$11,'[1]2ndヒート - レース結果（貼付）'!$1:$1,0)),""))</f>
        <v/>
      </c>
      <c r="T28" s="4"/>
      <c r="U28" s="4">
        <f>IF(IFERROR(INDEX('[1]2ndヒート - レース結果（貼付）'!$A:$Z,MATCH($B28,'[1]2ndヒート - レース結果（貼付）'!$B:$B,0),MATCH('2ndヒート - レース暫定結果表'!U$11,'[1]2ndヒート - レース結果（貼付）'!$1:$1,0)),"")=0,"",IFERROR(INDEX('[1]2ndヒート - レース結果（貼付）'!$A:$Z,MATCH($B28,'[1]2ndヒート - レース結果（貼付）'!$B:$B,0),MATCH('2ndヒート - レース暫定結果表'!U$11,'[1]2ndヒート - レース結果（貼付）'!$1:$1,0)),""))</f>
        <v>79.632999999999996</v>
      </c>
    </row>
    <row r="29" spans="1:21" s="5" customFormat="1" ht="12.75" x14ac:dyDescent="0.2">
      <c r="A29" s="28">
        <f>IF(OR('[1]2ndヒート - レース結果（貼付）'!A15="DNF",'[1]2ndヒート - レース結果（貼付）'!A15="DNS",'[1]2ndヒート - レース結果（貼付）'!A15="DQ"),'[1]2ndヒート - レース結果（貼付）'!A15,IF(MAX('[1]2ndヒート - レース結果（貼付）'!A:A)&gt;A28,A28+1,""))</f>
        <v>14</v>
      </c>
      <c r="B29" s="29">
        <f>IFERROR(INDEX('[1]2ndヒート - レース結果（貼付）'!A15:$Z$50,MATCH($A29,'[1]2ndヒート - レース結果（貼付）'!A15:$A$50,0),MATCH('2ndヒート - レース暫定結果表'!B$11,'[1]2ndヒート - レース結果（貼付）'!$1:$1,0)),"")</f>
        <v>29</v>
      </c>
      <c r="C29" s="30"/>
      <c r="D29" s="31" t="str">
        <f>IFERROR(INDEX('[1]2ndヒート - レース結果（貼付）'!$A:$Z,MATCH($B29,'[1]2ndヒート - レース結果（貼付）'!$B:$B,0),MATCH('2ndヒート - レース暫定結果表'!D$11,'[1]2ndヒート - レース結果（貼付）'!$1:$1,0)),"")</f>
        <v>平田 研二</v>
      </c>
      <c r="E29" s="32" t="str">
        <f>IFERROR(INDEX('[1]2ndヒート - レース結果（貼付）'!$A:$Z,MATCH($B29,'[1]2ndヒート - レース結果（貼付）'!$B:$B,0),MATCH('2ndヒート - レース暫定結果表'!E$11,'[1]2ndヒート - レース結果（貼付）'!$1:$1,0)),"")</f>
        <v>CRG/YAMAHA</v>
      </c>
      <c r="F29" s="33" t="str">
        <f>IFERROR(INDEX('[1]2ndヒート - レース結果（貼付）'!$A:$Z,MATCH($B29,'[1]2ndヒート - レース結果（貼付）'!$B:$B,0),MATCH('2ndヒート - レース暫定結果表'!F$11,'[1]2ndヒート - レース結果（貼付）'!$1:$1,0)),"")</f>
        <v>RS nakatsuchi</v>
      </c>
      <c r="G29" s="34" t="str">
        <f>IFERROR(INDEX('[1]2ndヒート - レース結果（貼付）'!$A:$Z,MATCH($B29,'[1]2ndヒート - レース結果（貼付）'!$B:$B,0),MATCH('2ndヒート - レース暫定結果表'!G$11,'[1]2ndヒート - レース結果（貼付）'!$1:$1,0)),"")</f>
        <v>BS</v>
      </c>
      <c r="H29" s="35">
        <f>IF(A29="DNS","",IF(A29="DQ","",IFERROR(INDEX('[1]2ndヒート - レース結果（貼付）'!$A:$Z,MATCH($B29,'[1]2ndヒート - レース結果（貼付）'!$B:$B,0),MATCH('2ndヒート - レース暫定結果表'!H$11,'[1]2ndヒート - レース結果（貼付）'!$1:$1,0)),"")))</f>
        <v>0</v>
      </c>
      <c r="I29" s="41"/>
      <c r="J29" s="41"/>
      <c r="K29" s="41"/>
      <c r="L29" s="41"/>
      <c r="M29" s="39" t="str">
        <f t="shared" si="0"/>
        <v/>
      </c>
      <c r="N29" s="40"/>
      <c r="O29" s="4"/>
      <c r="P29" s="4" t="str">
        <f>IF(IFERROR(INDEX('[1]2ndヒート - レース結果（貼付）'!$A:$Z,MATCH($A29,'[1]2ndヒート - レース結果（貼付）'!$A:$A,0),MATCH('2ndヒート - レース暫定結果表'!P$11,'[1]2ndヒート - レース結果（貼付）'!$1:$1,0)),"")=0,"",IFERROR(INDEX('[1]2ndヒート - レース結果（貼付）'!$A:$Z,MATCH($A29,'[1]2ndヒート - レース結果（貼付）'!$A:$A,0),MATCH('2ndヒート - レース暫定結果表'!P$11,'[1]2ndヒート - レース結果（貼付）'!$1:$1,0)),""))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IF(IFERROR(INDEX('[1]2ndヒート - レース結果（貼付）'!$A:$Z,MATCH($A29,'[1]2ndヒート - レース結果（貼付）'!$A:$A,0),MATCH('2ndヒート - レース暫定結果表'!S$11,'[1]2ndヒート - レース結果（貼付）'!$1:$1,0)),"")=0,"",IFERROR(INDEX('[1]2ndヒート - レース結果（貼付）'!$A:$Z,MATCH($A29,'[1]2ndヒート - レース結果（貼付）'!$A:$A,0),MATCH('2ndヒート - レース暫定結果表'!S$11,'[1]2ndヒート - レース結果（貼付）'!$1:$1,0)),""))</f>
        <v/>
      </c>
      <c r="T29" s="4"/>
      <c r="U29" s="4" t="str">
        <f>IF(IFERROR(INDEX('[1]2ndヒート - レース結果（貼付）'!$A:$Z,MATCH($B29,'[1]2ndヒート - レース結果（貼付）'!$B:$B,0),MATCH('2ndヒート - レース暫定結果表'!U$11,'[1]2ndヒート - レース結果（貼付）'!$1:$1,0)),"")=0,"",IFERROR(INDEX('[1]2ndヒート - レース結果（貼付）'!$A:$Z,MATCH($B29,'[1]2ndヒート - レース結果（貼付）'!$B:$B,0),MATCH('2ndヒート - レース暫定結果表'!U$11,'[1]2ndヒート - レース結果（貼付）'!$1:$1,0)),""))</f>
        <v>-</v>
      </c>
    </row>
    <row r="30" spans="1:21" s="5" customFormat="1" ht="12.75" x14ac:dyDescent="0.2">
      <c r="A30" s="28">
        <f>IF(OR('[1]2ndヒート - レース結果（貼付）'!A16="DNF",'[1]2ndヒート - レース結果（貼付）'!A16="DNS",'[1]2ndヒート - レース結果（貼付）'!A16="DQ"),'[1]2ndヒート - レース結果（貼付）'!A16,IF(MAX('[1]2ndヒート - レース結果（貼付）'!A:A)&gt;A29,A29+1,""))</f>
        <v>15</v>
      </c>
      <c r="B30" s="29">
        <f>IFERROR(INDEX('[1]2ndヒート - レース結果（貼付）'!A16:$Z$50,MATCH($A30,'[1]2ndヒート - レース結果（貼付）'!A16:$A$50,0),MATCH('2ndヒート - レース暫定結果表'!B$11,'[1]2ndヒート - レース結果（貼付）'!$1:$1,0)),"")</f>
        <v>36</v>
      </c>
      <c r="C30" s="30"/>
      <c r="D30" s="31" t="str">
        <f>IFERROR(INDEX('[1]2ndヒート - レース結果（貼付）'!$A:$Z,MATCH($B30,'[1]2ndヒート - レース結果（貼付）'!$B:$B,0),MATCH('2ndヒート - レース暫定結果表'!D$11,'[1]2ndヒート - レース結果（貼付）'!$1:$1,0)),"")</f>
        <v>野嵜 茂</v>
      </c>
      <c r="E30" s="32" t="str">
        <f>IFERROR(INDEX('[1]2ndヒート - レース結果（貼付）'!$A:$Z,MATCH($B30,'[1]2ndヒート - レース結果（貼付）'!$B:$B,0),MATCH('2ndヒート - レース暫定結果表'!E$11,'[1]2ndヒート - レース結果（貼付）'!$1:$1,0)),"")</f>
        <v>crocpromotion/YAMAHA</v>
      </c>
      <c r="F30" s="33" t="str">
        <f>IFERROR(INDEX('[1]2ndヒート - レース結果（貼付）'!$A:$Z,MATCH($B30,'[1]2ndヒート - レース結果（貼付）'!$B:$B,0),MATCH('2ndヒート - レース暫定結果表'!F$11,'[1]2ndヒート - レース結果（貼付）'!$1:$1,0)),"")</f>
        <v>ﾄﾚﾝﾀｸﾜﾄﾛ鈴鹿</v>
      </c>
      <c r="G30" s="34" t="str">
        <f>IFERROR(INDEX('[1]2ndヒート - レース結果（貼付）'!$A:$Z,MATCH($B30,'[1]2ndヒート - レース結果（貼付）'!$B:$B,0),MATCH('2ndヒート - レース暫定結果表'!G$11,'[1]2ndヒート - レース結果（貼付）'!$1:$1,0)),"")</f>
        <v>BS</v>
      </c>
      <c r="H30" s="35">
        <f>IF(A30="DNS","",IF(A30="DQ","",IFERROR(INDEX('[1]2ndヒート - レース結果（貼付）'!$A:$Z,MATCH($B30,'[1]2ndヒート - レース結果（貼付）'!$B:$B,0),MATCH('2ndヒート - レース暫定結果表'!H$11,'[1]2ndヒート - レース結果（貼付）'!$1:$1,0)),"")))</f>
        <v>0</v>
      </c>
      <c r="I30" s="41"/>
      <c r="J30" s="41"/>
      <c r="K30" s="41"/>
      <c r="L30" s="41"/>
      <c r="M30" s="39" t="str">
        <f t="shared" si="0"/>
        <v/>
      </c>
      <c r="N30" s="40"/>
      <c r="O30" s="4"/>
      <c r="P30" s="4" t="str">
        <f>IF(IFERROR(INDEX('[1]2ndヒート - レース結果（貼付）'!$A:$Z,MATCH($A30,'[1]2ndヒート - レース結果（貼付）'!$A:$A,0),MATCH('2ndヒート - レース暫定結果表'!P$11,'[1]2ndヒート - レース結果（貼付）'!$1:$1,0)),"")=0,"",IFERROR(INDEX('[1]2ndヒート - レース結果（貼付）'!$A:$Z,MATCH($A30,'[1]2ndヒート - レース結果（貼付）'!$A:$A,0),MATCH('2ndヒート - レース暫定結果表'!P$11,'[1]2ndヒート - レース結果（貼付）'!$1:$1,0)),""))</f>
        <v/>
      </c>
      <c r="Q30" s="4" t="str">
        <f>IF(P30="","",COUNTIF($P$13:P30,"&lt;&gt;"&amp;""))</f>
        <v/>
      </c>
      <c r="R30" s="4" t="str">
        <f t="shared" si="1"/>
        <v/>
      </c>
      <c r="S30" s="4" t="str">
        <f>IF(IFERROR(INDEX('[1]2ndヒート - レース結果（貼付）'!$A:$Z,MATCH($A30,'[1]2ndヒート - レース結果（貼付）'!$A:$A,0),MATCH('2ndヒート - レース暫定結果表'!S$11,'[1]2ndヒート - レース結果（貼付）'!$1:$1,0)),"")=0,"",IFERROR(INDEX('[1]2ndヒート - レース結果（貼付）'!$A:$Z,MATCH($A30,'[1]2ndヒート - レース結果（貼付）'!$A:$A,0),MATCH('2ndヒート - レース暫定結果表'!S$11,'[1]2ndヒート - レース結果（貼付）'!$1:$1,0)),""))</f>
        <v/>
      </c>
      <c r="T30" s="4"/>
      <c r="U30" s="4" t="str">
        <f>IF(IFERROR(INDEX('[1]2ndヒート - レース結果（貼付）'!$A:$Z,MATCH($B30,'[1]2ndヒート - レース結果（貼付）'!$B:$B,0),MATCH('2ndヒート - レース暫定結果表'!U$11,'[1]2ndヒート - レース結果（貼付）'!$1:$1,0)),"")=0,"",IFERROR(INDEX('[1]2ndヒート - レース結果（貼付）'!$A:$Z,MATCH($B30,'[1]2ndヒート - レース結果（貼付）'!$B:$B,0),MATCH('2ndヒート - レース暫定結果表'!U$11,'[1]2ndヒート - レース結果（貼付）'!$1:$1,0)),""))</f>
        <v>-</v>
      </c>
    </row>
    <row r="31" spans="1:21" s="5" customFormat="1" ht="12.75" x14ac:dyDescent="0.2">
      <c r="A31" s="28">
        <f>IF(OR('[1]2ndヒート - レース結果（貼付）'!A17="DNF",'[1]2ndヒート - レース結果（貼付）'!A17="DNS",'[1]2ndヒート - レース結果（貼付）'!A17="DQ"),'[1]2ndヒート - レース結果（貼付）'!A17,IF(MAX('[1]2ndヒート - レース結果（貼付）'!A:A)&gt;A30,A30+1,""))</f>
        <v>16</v>
      </c>
      <c r="B31" s="29">
        <f>IFERROR(INDEX('[1]2ndヒート - レース結果（貼付）'!A17:$Z$50,MATCH($A31,'[1]2ndヒート - レース結果（貼付）'!A17:$A$50,0),MATCH('2ndヒート - レース暫定結果表'!B$11,'[1]2ndヒート - レース結果（貼付）'!$1:$1,0)),"")</f>
        <v>66</v>
      </c>
      <c r="C31" s="30"/>
      <c r="D31" s="31" t="str">
        <f>IFERROR(INDEX('[1]2ndヒート - レース結果（貼付）'!$A:$Z,MATCH($B31,'[1]2ndヒート - レース結果（貼付）'!$B:$B,0),MATCH('2ndヒート - レース暫定結果表'!D$11,'[1]2ndヒート - レース結果（貼付）'!$1:$1,0)),"")</f>
        <v>山本 勝之</v>
      </c>
      <c r="E31" s="32" t="str">
        <f>IFERROR(INDEX('[1]2ndヒート - レース結果（貼付）'!$A:$Z,MATCH($B31,'[1]2ndヒート - レース結果（貼付）'!$B:$B,0),MATCH('2ndヒート - レース暫定結果表'!E$11,'[1]2ndヒート - レース結果（貼付）'!$1:$1,0)),"")</f>
        <v>rozaドラゴコルセ/YAMAHA</v>
      </c>
      <c r="F31" s="33" t="str">
        <f>IFERROR(INDEX('[1]2ndヒート - レース結果（貼付）'!$A:$Z,MATCH($B31,'[1]2ndヒート - レース結果（貼付）'!$B:$B,0),MATCH('2ndヒート - レース暫定結果表'!F$11,'[1]2ndヒート - レース結果（貼付）'!$1:$1,0)),"")</f>
        <v>ﾗﾑﾚｰｼﾝｸﾞWITHﾓﾝｷｰﾚﾝﾁ</v>
      </c>
      <c r="G31" s="34" t="str">
        <f>IFERROR(INDEX('[1]2ndヒート - レース結果（貼付）'!$A:$Z,MATCH($B31,'[1]2ndヒート - レース結果（貼付）'!$B:$B,0),MATCH('2ndヒート - レース暫定結果表'!G$11,'[1]2ndヒート - レース結果（貼付）'!$1:$1,0)),"")</f>
        <v>BS</v>
      </c>
      <c r="H31" s="35">
        <f>IF(A31="DNS","",IF(A31="DQ","",IFERROR(INDEX('[1]2ndヒート - レース結果（貼付）'!$A:$Z,MATCH($B31,'[1]2ndヒート - レース結果（貼付）'!$B:$B,0),MATCH('2ndヒート - レース暫定結果表'!H$11,'[1]2ndヒート - レース結果（貼付）'!$1:$1,0)),"")))</f>
        <v>0</v>
      </c>
      <c r="I31" s="41"/>
      <c r="J31" s="41"/>
      <c r="K31" s="41"/>
      <c r="L31" s="41"/>
      <c r="M31" s="39" t="str">
        <f t="shared" si="0"/>
        <v/>
      </c>
      <c r="N31" s="40"/>
      <c r="O31" s="4"/>
      <c r="P31" s="4" t="str">
        <f>IF(IFERROR(INDEX('[1]2ndヒート - レース結果（貼付）'!$A:$Z,MATCH($A31,'[1]2ndヒート - レース結果（貼付）'!$A:$A,0),MATCH('2ndヒート - レース暫定結果表'!P$11,'[1]2ndヒート - レース結果（貼付）'!$1:$1,0)),"")=0,"",IFERROR(INDEX('[1]2ndヒート - レース結果（貼付）'!$A:$Z,MATCH($A31,'[1]2ndヒート - レース結果（貼付）'!$A:$A,0),MATCH('2ndヒート - レース暫定結果表'!P$11,'[1]2ndヒート - レース結果（貼付）'!$1:$1,0)),""))</f>
        <v/>
      </c>
      <c r="Q31" s="4" t="str">
        <f>IF(P31="","",COUNTIF($P$13:P31,"&lt;&gt;"&amp;""))</f>
        <v/>
      </c>
      <c r="R31" s="4" t="str">
        <f t="shared" si="1"/>
        <v/>
      </c>
      <c r="S31" s="4" t="str">
        <f>IF(IFERROR(INDEX('[1]2ndヒート - レース結果（貼付）'!$A:$Z,MATCH($A31,'[1]2ndヒート - レース結果（貼付）'!$A:$A,0),MATCH('2ndヒート - レース暫定結果表'!S$11,'[1]2ndヒート - レース結果（貼付）'!$1:$1,0)),"")=0,"",IFERROR(INDEX('[1]2ndヒート - レース結果（貼付）'!$A:$Z,MATCH($A31,'[1]2ndヒート - レース結果（貼付）'!$A:$A,0),MATCH('2ndヒート - レース暫定結果表'!S$11,'[1]2ndヒート - レース結果（貼付）'!$1:$1,0)),""))</f>
        <v/>
      </c>
      <c r="T31" s="4"/>
      <c r="U31" s="4" t="str">
        <f>IF(IFERROR(INDEX('[1]2ndヒート - レース結果（貼付）'!$A:$Z,MATCH($B31,'[1]2ndヒート - レース結果（貼付）'!$B:$B,0),MATCH('2ndヒート - レース暫定結果表'!U$11,'[1]2ndヒート - レース結果（貼付）'!$1:$1,0)),"")=0,"",IFERROR(INDEX('[1]2ndヒート - レース結果（貼付）'!$A:$Z,MATCH($B31,'[1]2ndヒート - レース結果（貼付）'!$B:$B,0),MATCH('2ndヒート - レース暫定結果表'!U$11,'[1]2ndヒート - レース結果（貼付）'!$1:$1,0)),""))</f>
        <v>-</v>
      </c>
    </row>
    <row r="32" spans="1:21" s="5" customFormat="1" ht="12.75" x14ac:dyDescent="0.2">
      <c r="A32" s="28" t="str">
        <f>IF(OR('[1]2ndヒート - レース結果（貼付）'!A18="DNF",'[1]2ndヒート - レース結果（貼付）'!A18="DNS",'[1]2ndヒート - レース結果（貼付）'!A18="DQ"),'[1]2ndヒート - レース結果（貼付）'!A18,IF(MAX('[1]2ndヒート - レース結果（貼付）'!A:A)&gt;A31,A31+1,""))</f>
        <v/>
      </c>
      <c r="B32" s="29" t="str">
        <f>IFERROR(INDEX('[1]2ndヒート - レース結果（貼付）'!A18:$Z$50,MATCH($A32,'[1]2ndヒート - レース結果（貼付）'!A18:$A$50,0),MATCH('2ndヒート - レース暫定結果表'!B$11,'[1]2ndヒート - レース結果（貼付）'!$1:$1,0)),"")</f>
        <v/>
      </c>
      <c r="C32" s="30"/>
      <c r="D32" s="31" t="str">
        <f>IFERROR(INDEX('[1]2ndヒート - レース結果（貼付）'!$A:$Z,MATCH($B32,'[1]2ndヒート - レース結果（貼付）'!$B:$B,0),MATCH('2ndヒート - レース暫定結果表'!D$11,'[1]2ndヒート - レース結果（貼付）'!$1:$1,0)),"")</f>
        <v/>
      </c>
      <c r="E32" s="32" t="str">
        <f>IFERROR(INDEX('[1]2ndヒート - レース結果（貼付）'!$A:$Z,MATCH($B32,'[1]2ndヒート - レース結果（貼付）'!$B:$B,0),MATCH('2ndヒート - レース暫定結果表'!E$11,'[1]2ndヒート - レース結果（貼付）'!$1:$1,0)),"")</f>
        <v/>
      </c>
      <c r="F32" s="33" t="str">
        <f>IFERROR(INDEX('[1]2ndヒート - レース結果（貼付）'!$A:$Z,MATCH($B32,'[1]2ndヒート - レース結果（貼付）'!$B:$B,0),MATCH('2ndヒート - レース暫定結果表'!F$11,'[1]2ndヒート - レース結果（貼付）'!$1:$1,0)),"")</f>
        <v/>
      </c>
      <c r="G32" s="34" t="str">
        <f>IFERROR(INDEX('[1]2ndヒート - レース結果（貼付）'!$A:$Z,MATCH($B32,'[1]2ndヒート - レース結果（貼付）'!$B:$B,0),MATCH('2ndヒート - レース暫定結果表'!G$11,'[1]2ndヒート - レース結果（貼付）'!$1:$1,0)),"")</f>
        <v/>
      </c>
      <c r="H32" s="35" t="str">
        <f>IF(A32="DNS","",IF(A32="DQ","",IFERROR(INDEX('[1]2ndヒート - レース結果（貼付）'!$A:$Z,MATCH($B32,'[1]2ndヒート - レース結果（貼付）'!$B:$B,0),MATCH('2ndヒート - レース暫定結果表'!H$11,'[1]2ndヒート - レース結果（貼付）'!$1:$1,0)),"")))</f>
        <v/>
      </c>
      <c r="I32" s="36" t="str">
        <f>IF(A32="DNS","ｽﾀｰﾄ出来ず",IF(A32="DQ","失　格",IFERROR(INDEX('[1]2ndヒート - レース結果（貼付）'!$A:$Z,MATCH($B32,'[1]2ndヒート - レース結果（貼付）'!$B:$B,0),MATCH('2ndヒート - レース暫定結果表'!I$11,'[1]2ndヒート - レース結果（貼付）'!$1:$1,0)),"")))</f>
        <v/>
      </c>
      <c r="J32" s="41" t="str">
        <f>IF(A32="DNS","",IF(A32="DQ","",IFERROR(INDEX('[1]2ndヒート - レース結果（貼付）'!$A:$Z,MATCH($B32,'[1]2ndヒート - レース結果（貼付）'!$B:$B,0),MATCH('2ndヒート - レース暫定結果表'!J$11,'[1]2ndヒート - レース結果（貼付）'!$1:$1,0)),"")))</f>
        <v/>
      </c>
      <c r="K32" s="41" t="str">
        <f>IF(A32="DNS","",IF(A32="DQ","",IFERROR(INDEX('[1]2ndヒート - レース結果（貼付）'!$A:$Z,MATCH($B32,'[1]2ndヒート - レース結果（貼付）'!$B:$B,0),MATCH('2ndヒート - レース暫定結果表'!K$11,'[1]2ndヒート - レース結果（貼付）'!$1:$1,0)),"")))</f>
        <v/>
      </c>
      <c r="L32" s="38" t="str">
        <f>IF(A32="DNS","",IF(A32="DQ","",IFERROR(INDEX('[1]2ndヒート - レース結果（貼付）'!$A:$Z,MATCH($B32,'[1]2ndヒート - レース結果（貼付）'!$B:$B,0),MATCH('2ndヒート - レース暫定結果表'!L$11,'[1]2ndヒート - レース結果（貼付）'!$1:$1,0)),"")))</f>
        <v/>
      </c>
      <c r="M32" s="39" t="str">
        <f t="shared" si="0"/>
        <v/>
      </c>
      <c r="N32" s="40"/>
      <c r="O32" s="4"/>
      <c r="P32" s="4" t="str">
        <f>IF(IFERROR(INDEX('[1]2ndヒート - レース結果（貼付）'!$A:$Z,MATCH($A32,'[1]2ndヒート - レース結果（貼付）'!$A:$A,0),MATCH('2ndヒート - レース暫定結果表'!P$11,'[1]2ndヒート - レース結果（貼付）'!$1:$1,0)),"")=0,"",IFERROR(INDEX('[1]2ndヒート - レース結果（貼付）'!$A:$Z,MATCH($A32,'[1]2ndヒート - レース結果（貼付）'!$A:$A,0),MATCH('2ndヒート - レース暫定結果表'!P$11,'[1]2ndヒート - レース結果（貼付）'!$1:$1,0)),""))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IF(IFERROR(INDEX('[1]2ndヒート - レース結果（貼付）'!$A:$Z,MATCH($A32,'[1]2ndヒート - レース結果（貼付）'!$A:$A,0),MATCH('2ndヒート - レース暫定結果表'!S$11,'[1]2ndヒート - レース結果（貼付）'!$1:$1,0)),"")=0,"",IFERROR(INDEX('[1]2ndヒート - レース結果（貼付）'!$A:$Z,MATCH($A32,'[1]2ndヒート - レース結果（貼付）'!$A:$A,0),MATCH('2ndヒート - レース暫定結果表'!S$11,'[1]2ndヒート - レース結果（貼付）'!$1:$1,0)),""))</f>
        <v/>
      </c>
      <c r="T32" s="4"/>
      <c r="U32" s="4" t="str">
        <f>IF(IFERROR(INDEX('[1]2ndヒート - レース結果（貼付）'!$A:$Z,MATCH($B32,'[1]2ndヒート - レース結果（貼付）'!$B:$B,0),MATCH('2ndヒート - レース暫定結果表'!U$11,'[1]2ndヒート - レース結果（貼付）'!$1:$1,0)),"")=0,"",IFERROR(INDEX('[1]2ndヒート - レース結果（貼付）'!$A:$Z,MATCH($B32,'[1]2ndヒート - レース結果（貼付）'!$B:$B,0),MATCH('2ndヒート - レース暫定結果表'!U$11,'[1]2ndヒート - レース結果（貼付）'!$1:$1,0)),""))</f>
        <v/>
      </c>
    </row>
    <row r="33" spans="1:21" s="5" customFormat="1" ht="12.75" x14ac:dyDescent="0.2">
      <c r="A33" s="28" t="str">
        <f>IF(OR('[1]2ndヒート - レース結果（貼付）'!A19="DNF",'[1]2ndヒート - レース結果（貼付）'!A19="DNS",'[1]2ndヒート - レース結果（貼付）'!A19="DQ"),'[1]2ndヒート - レース結果（貼付）'!A19,IF(MAX('[1]2ndヒート - レース結果（貼付）'!A:A)&gt;A32,A32+1,""))</f>
        <v/>
      </c>
      <c r="B33" s="29" t="str">
        <f>IFERROR(INDEX('[1]2ndヒート - レース結果（貼付）'!A19:$Z$50,MATCH($A33,'[1]2ndヒート - レース結果（貼付）'!A19:$A$50,0),MATCH('2ndヒート - レース暫定結果表'!B$11,'[1]2ndヒート - レース結果（貼付）'!$1:$1,0)),"")</f>
        <v/>
      </c>
      <c r="C33" s="30"/>
      <c r="D33" s="31" t="str">
        <f>IFERROR(INDEX('[1]2ndヒート - レース結果（貼付）'!$A:$Z,MATCH($B33,'[1]2ndヒート - レース結果（貼付）'!$B:$B,0),MATCH('2ndヒート - レース暫定結果表'!D$11,'[1]2ndヒート - レース結果（貼付）'!$1:$1,0)),"")</f>
        <v/>
      </c>
      <c r="E33" s="32" t="str">
        <f>IFERROR(INDEX('[1]2ndヒート - レース結果（貼付）'!$A:$Z,MATCH($B33,'[1]2ndヒート - レース結果（貼付）'!$B:$B,0),MATCH('2ndヒート - レース暫定結果表'!E$11,'[1]2ndヒート - レース結果（貼付）'!$1:$1,0)),"")</f>
        <v/>
      </c>
      <c r="F33" s="33" t="str">
        <f>IFERROR(INDEX('[1]2ndヒート - レース結果（貼付）'!$A:$Z,MATCH($B33,'[1]2ndヒート - レース結果（貼付）'!$B:$B,0),MATCH('2ndヒート - レース暫定結果表'!F$11,'[1]2ndヒート - レース結果（貼付）'!$1:$1,0)),"")</f>
        <v/>
      </c>
      <c r="G33" s="34" t="str">
        <f>IFERROR(INDEX('[1]2ndヒート - レース結果（貼付）'!$A:$Z,MATCH($B33,'[1]2ndヒート - レース結果（貼付）'!$B:$B,0),MATCH('2ndヒート - レース暫定結果表'!G$11,'[1]2ndヒート - レース結果（貼付）'!$1:$1,0)),"")</f>
        <v/>
      </c>
      <c r="H33" s="35" t="str">
        <f>IF(A33="DNS","",IF(A33="DQ","",IFERROR(INDEX('[1]2ndヒート - レース結果（貼付）'!$A:$Z,MATCH($B33,'[1]2ndヒート - レース結果（貼付）'!$B:$B,0),MATCH('2ndヒート - レース暫定結果表'!H$11,'[1]2ndヒート - レース結果（貼付）'!$1:$1,0)),"")))</f>
        <v/>
      </c>
      <c r="I33" s="36" t="str">
        <f>IF(A33="DNS","ｽﾀｰﾄ出来ず",IF(A33="DQ","失　格",IFERROR(INDEX('[1]2ndヒート - レース結果（貼付）'!$A:$Z,MATCH($B33,'[1]2ndヒート - レース結果（貼付）'!$B:$B,0),MATCH('2ndヒート - レース暫定結果表'!I$11,'[1]2ndヒート - レース結果（貼付）'!$1:$1,0)),"")))</f>
        <v/>
      </c>
      <c r="J33" s="41" t="str">
        <f>IF(A33="DNS","",IF(A33="DQ","",IFERROR(INDEX('[1]2ndヒート - レース結果（貼付）'!$A:$Z,MATCH($B33,'[1]2ndヒート - レース結果（貼付）'!$B:$B,0),MATCH('2ndヒート - レース暫定結果表'!J$11,'[1]2ndヒート - レース結果（貼付）'!$1:$1,0)),"")))</f>
        <v/>
      </c>
      <c r="K33" s="41" t="str">
        <f>IF(A33="DNS","",IF(A33="DQ","",IFERROR(INDEX('[1]2ndヒート - レース結果（貼付）'!$A:$Z,MATCH($B33,'[1]2ndヒート - レース結果（貼付）'!$B:$B,0),MATCH('2ndヒート - レース暫定結果表'!K$11,'[1]2ndヒート - レース結果（貼付）'!$1:$1,0)),"")))</f>
        <v/>
      </c>
      <c r="L33" s="38" t="str">
        <f>IF(A33="DNS","",IF(A33="DQ","",IFERROR(INDEX('[1]2ndヒート - レース結果（貼付）'!$A:$Z,MATCH($B33,'[1]2ndヒート - レース結果（貼付）'!$B:$B,0),MATCH('2ndヒート - レース暫定結果表'!L$11,'[1]2ndヒート - レース結果（貼付）'!$1:$1,0)),"")))</f>
        <v/>
      </c>
      <c r="M33" s="39" t="str">
        <f t="shared" si="0"/>
        <v/>
      </c>
      <c r="N33" s="40"/>
      <c r="O33" s="4"/>
      <c r="P33" s="4" t="str">
        <f>IF(IFERROR(INDEX('[1]2ndヒート - レース結果（貼付）'!$A:$Z,MATCH($A33,'[1]2ndヒート - レース結果（貼付）'!$A:$A,0),MATCH('2ndヒート - レース暫定結果表'!P$11,'[1]2ndヒート - レース結果（貼付）'!$1:$1,0)),"")=0,"",IFERROR(INDEX('[1]2ndヒート - レース結果（貼付）'!$A:$Z,MATCH($A33,'[1]2ndヒート - レース結果（貼付）'!$A:$A,0),MATCH('2ndヒート - レース暫定結果表'!P$11,'[1]2ndヒート - レース結果（貼付）'!$1:$1,0)),""))</f>
        <v/>
      </c>
      <c r="Q33" s="4" t="str">
        <f>IF(P33="","",COUNTIF($P$13:P33,"&lt;&gt;"&amp;""))</f>
        <v/>
      </c>
      <c r="R33" s="4" t="str">
        <f t="shared" si="1"/>
        <v/>
      </c>
      <c r="S33" s="4" t="str">
        <f>IF(IFERROR(INDEX('[1]2ndヒート - レース結果（貼付）'!$A:$Z,MATCH($A33,'[1]2ndヒート - レース結果（貼付）'!$A:$A,0),MATCH('2ndヒート - レース暫定結果表'!S$11,'[1]2ndヒート - レース結果（貼付）'!$1:$1,0)),"")=0,"",IFERROR(INDEX('[1]2ndヒート - レース結果（貼付）'!$A:$Z,MATCH($A33,'[1]2ndヒート - レース結果（貼付）'!$A:$A,0),MATCH('2ndヒート - レース暫定結果表'!S$11,'[1]2ndヒート - レース結果（貼付）'!$1:$1,0)),""))</f>
        <v/>
      </c>
      <c r="T33" s="4"/>
      <c r="U33" s="4" t="str">
        <f>IF(IFERROR(INDEX('[1]2ndヒート - レース結果（貼付）'!$A:$Z,MATCH($B33,'[1]2ndヒート - レース結果（貼付）'!$B:$B,0),MATCH('2ndヒート - レース暫定結果表'!U$11,'[1]2ndヒート - レース結果（貼付）'!$1:$1,0)),"")=0,"",IFERROR(INDEX('[1]2ndヒート - レース結果（貼付）'!$A:$Z,MATCH($B33,'[1]2ndヒート - レース結果（貼付）'!$B:$B,0),MATCH('2ndヒート - レース暫定結果表'!U$11,'[1]2ndヒート - レース結果（貼付）'!$1:$1,0)),""))</f>
        <v/>
      </c>
    </row>
    <row r="34" spans="1:21" s="5" customFormat="1" ht="12.75" x14ac:dyDescent="0.2">
      <c r="A34" s="28" t="str">
        <f>IF(OR('[1]2ndヒート - レース結果（貼付）'!A20="DNF",'[1]2ndヒート - レース結果（貼付）'!A20="DNS",'[1]2ndヒート - レース結果（貼付）'!A20="DQ"),'[1]2ndヒート - レース結果（貼付）'!A20,IF(MAX('[1]2ndヒート - レース結果（貼付）'!A:A)&gt;A33,A33+1,""))</f>
        <v/>
      </c>
      <c r="B34" s="29" t="str">
        <f>IFERROR(INDEX('[1]2ndヒート - レース結果（貼付）'!A20:$Z$50,MATCH($A34,'[1]2ndヒート - レース結果（貼付）'!A20:$A$50,0),MATCH('2ndヒート - レース暫定結果表'!B$11,'[1]2ndヒート - レース結果（貼付）'!$1:$1,0)),"")</f>
        <v/>
      </c>
      <c r="C34" s="30"/>
      <c r="D34" s="31" t="str">
        <f>IFERROR(INDEX('[1]2ndヒート - レース結果（貼付）'!$A:$Z,MATCH($B34,'[1]2ndヒート - レース結果（貼付）'!$B:$B,0),MATCH('2ndヒート - レース暫定結果表'!D$11,'[1]2ndヒート - レース結果（貼付）'!$1:$1,0)),"")</f>
        <v/>
      </c>
      <c r="E34" s="32" t="str">
        <f>IFERROR(INDEX('[1]2ndヒート - レース結果（貼付）'!$A:$Z,MATCH($B34,'[1]2ndヒート - レース結果（貼付）'!$B:$B,0),MATCH('2ndヒート - レース暫定結果表'!E$11,'[1]2ndヒート - レース結果（貼付）'!$1:$1,0)),"")</f>
        <v/>
      </c>
      <c r="F34" s="33" t="str">
        <f>IFERROR(INDEX('[1]2ndヒート - レース結果（貼付）'!$A:$Z,MATCH($B34,'[1]2ndヒート - レース結果（貼付）'!$B:$B,0),MATCH('2ndヒート - レース暫定結果表'!F$11,'[1]2ndヒート - レース結果（貼付）'!$1:$1,0)),"")</f>
        <v/>
      </c>
      <c r="G34" s="34" t="str">
        <f>IFERROR(INDEX('[1]2ndヒート - レース結果（貼付）'!$A:$Z,MATCH($B34,'[1]2ndヒート - レース結果（貼付）'!$B:$B,0),MATCH('2ndヒート - レース暫定結果表'!G$11,'[1]2ndヒート - レース結果（貼付）'!$1:$1,0)),"")</f>
        <v/>
      </c>
      <c r="H34" s="35" t="str">
        <f>IF(A34="DNS","",IF(A34="DQ","",IFERROR(INDEX('[1]2ndヒート - レース結果（貼付）'!$A:$Z,MATCH($B34,'[1]2ndヒート - レース結果（貼付）'!$B:$B,0),MATCH('2ndヒート - レース暫定結果表'!H$11,'[1]2ndヒート - レース結果（貼付）'!$1:$1,0)),"")))</f>
        <v/>
      </c>
      <c r="I34" s="36" t="str">
        <f>IF(A34="DNS","ｽﾀｰﾄ出来ず",IF(A34="DQ","失　格",IFERROR(INDEX('[1]2ndヒート - レース結果（貼付）'!$A:$Z,MATCH($B34,'[1]2ndヒート - レース結果（貼付）'!$B:$B,0),MATCH('2ndヒート - レース暫定結果表'!I$11,'[1]2ndヒート - レース結果（貼付）'!$1:$1,0)),"")))</f>
        <v/>
      </c>
      <c r="J34" s="41" t="str">
        <f>IF(A34="DNS","",IF(A34="DQ","",IFERROR(INDEX('[1]2ndヒート - レース結果（貼付）'!$A:$Z,MATCH($B34,'[1]2ndヒート - レース結果（貼付）'!$B:$B,0),MATCH('2ndヒート - レース暫定結果表'!J$11,'[1]2ndヒート - レース結果（貼付）'!$1:$1,0)),"")))</f>
        <v/>
      </c>
      <c r="K34" s="41" t="str">
        <f>IF(A34="DNS","",IF(A34="DQ","",IFERROR(INDEX('[1]2ndヒート - レース結果（貼付）'!$A:$Z,MATCH($B34,'[1]2ndヒート - レース結果（貼付）'!$B:$B,0),MATCH('2ndヒート - レース暫定結果表'!K$11,'[1]2ndヒート - レース結果（貼付）'!$1:$1,0)),"")))</f>
        <v/>
      </c>
      <c r="L34" s="38" t="str">
        <f>IF(A34="DNS","",IF(A34="DQ","",IFERROR(INDEX('[1]2ndヒート - レース結果（貼付）'!$A:$Z,MATCH($B34,'[1]2ndヒート - レース結果（貼付）'!$B:$B,0),MATCH('2ndヒート - レース暫定結果表'!L$11,'[1]2ndヒート - レース結果（貼付）'!$1:$1,0)),"")))</f>
        <v/>
      </c>
      <c r="M34" s="39" t="str">
        <f t="shared" si="0"/>
        <v/>
      </c>
      <c r="N34" s="40"/>
      <c r="O34" s="4"/>
      <c r="P34" s="4" t="str">
        <f>IF(IFERROR(INDEX('[1]2ndヒート - レース結果（貼付）'!$A:$Z,MATCH($A34,'[1]2ndヒート - レース結果（貼付）'!$A:$A,0),MATCH('2ndヒート - レース暫定結果表'!P$11,'[1]2ndヒート - レース結果（貼付）'!$1:$1,0)),"")=0,"",IFERROR(INDEX('[1]2ndヒート - レース結果（貼付）'!$A:$Z,MATCH($A34,'[1]2ndヒート - レース結果（貼付）'!$A:$A,0),MATCH('2ndヒート - レース暫定結果表'!P$11,'[1]2ndヒート - レース結果（貼付）'!$1:$1,0)),""))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IF(IFERROR(INDEX('[1]2ndヒート - レース結果（貼付）'!$A:$Z,MATCH($A34,'[1]2ndヒート - レース結果（貼付）'!$A:$A,0),MATCH('2ndヒート - レース暫定結果表'!S$11,'[1]2ndヒート - レース結果（貼付）'!$1:$1,0)),"")=0,"",IFERROR(INDEX('[1]2ndヒート - レース結果（貼付）'!$A:$Z,MATCH($A34,'[1]2ndヒート - レース結果（貼付）'!$A:$A,0),MATCH('2ndヒート - レース暫定結果表'!S$11,'[1]2ndヒート - レース結果（貼付）'!$1:$1,0)),""))</f>
        <v/>
      </c>
      <c r="T34" s="4"/>
      <c r="U34" s="4" t="str">
        <f>IF(IFERROR(INDEX('[1]2ndヒート - レース結果（貼付）'!$A:$Z,MATCH($B34,'[1]2ndヒート - レース結果（貼付）'!$B:$B,0),MATCH('2ndヒート - レース暫定結果表'!U$11,'[1]2ndヒート - レース結果（貼付）'!$1:$1,0)),"")=0,"",IFERROR(INDEX('[1]2ndヒート - レース結果（貼付）'!$A:$Z,MATCH($B34,'[1]2ndヒート - レース結果（貼付）'!$B:$B,0),MATCH('2ndヒート - レース暫定結果表'!U$11,'[1]2ndヒート - レース結果（貼付）'!$1:$1,0)),""))</f>
        <v/>
      </c>
    </row>
    <row r="35" spans="1:21" s="5" customFormat="1" ht="12.75" x14ac:dyDescent="0.2">
      <c r="A35" s="28" t="str">
        <f>IF(OR('[1]2ndヒート - レース結果（貼付）'!A21="DNF",'[1]2ndヒート - レース結果（貼付）'!A21="DNS",'[1]2ndヒート - レース結果（貼付）'!A21="DQ"),'[1]2ndヒート - レース結果（貼付）'!A21,IF(MAX('[1]2ndヒート - レース結果（貼付）'!A:A)&gt;A34,A34+1,""))</f>
        <v/>
      </c>
      <c r="B35" s="29" t="str">
        <f>IFERROR(INDEX('[1]2ndヒート - レース結果（貼付）'!A21:$Z$50,MATCH($A35,'[1]2ndヒート - レース結果（貼付）'!A21:$A$50,0),MATCH('2ndヒート - レース暫定結果表'!B$11,'[1]2ndヒート - レース結果（貼付）'!$1:$1,0)),"")</f>
        <v/>
      </c>
      <c r="C35" s="30"/>
      <c r="D35" s="31" t="str">
        <f>IFERROR(INDEX('[1]2ndヒート - レース結果（貼付）'!$A:$Z,MATCH($B35,'[1]2ndヒート - レース結果（貼付）'!$B:$B,0),MATCH('2ndヒート - レース暫定結果表'!D$11,'[1]2ndヒート - レース結果（貼付）'!$1:$1,0)),"")</f>
        <v/>
      </c>
      <c r="E35" s="32" t="str">
        <f>IFERROR(INDEX('[1]2ndヒート - レース結果（貼付）'!$A:$Z,MATCH($B35,'[1]2ndヒート - レース結果（貼付）'!$B:$B,0),MATCH('2ndヒート - レース暫定結果表'!E$11,'[1]2ndヒート - レース結果（貼付）'!$1:$1,0)),"")</f>
        <v/>
      </c>
      <c r="F35" s="33" t="str">
        <f>IFERROR(INDEX('[1]2ndヒート - レース結果（貼付）'!$A:$Z,MATCH($B35,'[1]2ndヒート - レース結果（貼付）'!$B:$B,0),MATCH('2ndヒート - レース暫定結果表'!F$11,'[1]2ndヒート - レース結果（貼付）'!$1:$1,0)),"")</f>
        <v/>
      </c>
      <c r="G35" s="34" t="str">
        <f>IFERROR(INDEX('[1]2ndヒート - レース結果（貼付）'!$A:$Z,MATCH($B35,'[1]2ndヒート - レース結果（貼付）'!$B:$B,0),MATCH('2ndヒート - レース暫定結果表'!G$11,'[1]2ndヒート - レース結果（貼付）'!$1:$1,0)),"")</f>
        <v/>
      </c>
      <c r="H35" s="35" t="str">
        <f>IF(A35="DNS","",IF(A35="DQ","",IFERROR(INDEX('[1]2ndヒート - レース結果（貼付）'!$A:$Z,MATCH($B35,'[1]2ndヒート - レース結果（貼付）'!$B:$B,0),MATCH('2ndヒート - レース暫定結果表'!H$11,'[1]2ndヒート - レース結果（貼付）'!$1:$1,0)),"")))</f>
        <v/>
      </c>
      <c r="I35" s="36" t="str">
        <f>IF(A35="DNS","ｽﾀｰﾄ出来ず",IF(A35="DQ","失　格",IFERROR(INDEX('[1]2ndヒート - レース結果（貼付）'!$A:$Z,MATCH($B35,'[1]2ndヒート - レース結果（貼付）'!$B:$B,0),MATCH('2ndヒート - レース暫定結果表'!I$11,'[1]2ndヒート - レース結果（貼付）'!$1:$1,0)),"")))</f>
        <v/>
      </c>
      <c r="J35" s="41" t="str">
        <f>IF(A35="DNS","",IF(A35="DQ","",IFERROR(INDEX('[1]2ndヒート - レース結果（貼付）'!$A:$Z,MATCH($B35,'[1]2ndヒート - レース結果（貼付）'!$B:$B,0),MATCH('2ndヒート - レース暫定結果表'!J$11,'[1]2ndヒート - レース結果（貼付）'!$1:$1,0)),"")))</f>
        <v/>
      </c>
      <c r="K35" s="41" t="str">
        <f>IF(A35="DNS","",IF(A35="DQ","",IFERROR(INDEX('[1]2ndヒート - レース結果（貼付）'!$A:$Z,MATCH($B35,'[1]2ndヒート - レース結果（貼付）'!$B:$B,0),MATCH('2ndヒート - レース暫定結果表'!K$11,'[1]2ndヒート - レース結果（貼付）'!$1:$1,0)),"")))</f>
        <v/>
      </c>
      <c r="L35" s="38" t="str">
        <f>IF(A35="DNS","",IF(A35="DQ","",IFERROR(INDEX('[1]2ndヒート - レース結果（貼付）'!$A:$Z,MATCH($B35,'[1]2ndヒート - レース結果（貼付）'!$B:$B,0),MATCH('2ndヒート - レース暫定結果表'!L$11,'[1]2ndヒート - レース結果（貼付）'!$1:$1,0)),"")))</f>
        <v/>
      </c>
      <c r="M35" s="39" t="str">
        <f t="shared" si="0"/>
        <v/>
      </c>
      <c r="N35" s="40"/>
      <c r="O35" s="4"/>
      <c r="P35" s="4" t="str">
        <f>IF(IFERROR(INDEX('[1]2ndヒート - レース結果（貼付）'!$A:$Z,MATCH($A35,'[1]2ndヒート - レース結果（貼付）'!$A:$A,0),MATCH('2ndヒート - レース暫定結果表'!P$11,'[1]2ndヒート - レース結果（貼付）'!$1:$1,0)),"")=0,"",IFERROR(INDEX('[1]2ndヒート - レース結果（貼付）'!$A:$Z,MATCH($A35,'[1]2ndヒート - レース結果（貼付）'!$A:$A,0),MATCH('2ndヒート - レース暫定結果表'!P$11,'[1]2ndヒート - レース結果（貼付）'!$1:$1,0)),""))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IF(IFERROR(INDEX('[1]2ndヒート - レース結果（貼付）'!$A:$Z,MATCH($A35,'[1]2ndヒート - レース結果（貼付）'!$A:$A,0),MATCH('2ndヒート - レース暫定結果表'!S$11,'[1]2ndヒート - レース結果（貼付）'!$1:$1,0)),"")=0,"",IFERROR(INDEX('[1]2ndヒート - レース結果（貼付）'!$A:$Z,MATCH($A35,'[1]2ndヒート - レース結果（貼付）'!$A:$A,0),MATCH('2ndヒート - レース暫定結果表'!S$11,'[1]2ndヒート - レース結果（貼付）'!$1:$1,0)),""))</f>
        <v/>
      </c>
      <c r="T35" s="4"/>
      <c r="U35" s="4" t="str">
        <f>IF(IFERROR(INDEX('[1]2ndヒート - レース結果（貼付）'!$A:$Z,MATCH($B35,'[1]2ndヒート - レース結果（貼付）'!$B:$B,0),MATCH('2ndヒート - レース暫定結果表'!U$11,'[1]2ndヒート - レース結果（貼付）'!$1:$1,0)),"")=0,"",IFERROR(INDEX('[1]2ndヒート - レース結果（貼付）'!$A:$Z,MATCH($B35,'[1]2ndヒート - レース結果（貼付）'!$B:$B,0),MATCH('2ndヒート - レース暫定結果表'!U$11,'[1]2ndヒート - レース結果（貼付）'!$1:$1,0)),""))</f>
        <v/>
      </c>
    </row>
    <row r="36" spans="1:21" s="5" customFormat="1" ht="12.75" x14ac:dyDescent="0.2">
      <c r="A36" s="28" t="str">
        <f>IF(OR('[1]2ndヒート - レース結果（貼付）'!A22="DNF",'[1]2ndヒート - レース結果（貼付）'!A22="DNS",'[1]2ndヒート - レース結果（貼付）'!A22="DQ"),'[1]2ndヒート - レース結果（貼付）'!A22,IF(MAX('[1]2ndヒート - レース結果（貼付）'!A:A)&gt;A35,A35+1,""))</f>
        <v/>
      </c>
      <c r="B36" s="29" t="str">
        <f>IFERROR(INDEX('[1]2ndヒート - レース結果（貼付）'!A22:$Z$50,MATCH($A36,'[1]2ndヒート - レース結果（貼付）'!A22:$A$50,0),MATCH('2ndヒート - レース暫定結果表'!B$11,'[1]2ndヒート - レース結果（貼付）'!$1:$1,0)),"")</f>
        <v/>
      </c>
      <c r="C36" s="30"/>
      <c r="D36" s="31" t="str">
        <f>IFERROR(INDEX('[1]2ndヒート - レース結果（貼付）'!$A:$Z,MATCH($B36,'[1]2ndヒート - レース結果（貼付）'!$B:$B,0),MATCH('2ndヒート - レース暫定結果表'!D$11,'[1]2ndヒート - レース結果（貼付）'!$1:$1,0)),"")</f>
        <v/>
      </c>
      <c r="E36" s="32" t="str">
        <f>IFERROR(INDEX('[1]2ndヒート - レース結果（貼付）'!$A:$Z,MATCH($B36,'[1]2ndヒート - レース結果（貼付）'!$B:$B,0),MATCH('2ndヒート - レース暫定結果表'!E$11,'[1]2ndヒート - レース結果（貼付）'!$1:$1,0)),"")</f>
        <v/>
      </c>
      <c r="F36" s="33" t="str">
        <f>IFERROR(INDEX('[1]2ndヒート - レース結果（貼付）'!$A:$Z,MATCH($B36,'[1]2ndヒート - レース結果（貼付）'!$B:$B,0),MATCH('2ndヒート - レース暫定結果表'!F$11,'[1]2ndヒート - レース結果（貼付）'!$1:$1,0)),"")</f>
        <v/>
      </c>
      <c r="G36" s="34" t="str">
        <f>IFERROR(INDEX('[1]2ndヒート - レース結果（貼付）'!$A:$Z,MATCH($B36,'[1]2ndヒート - レース結果（貼付）'!$B:$B,0),MATCH('2ndヒート - レース暫定結果表'!G$11,'[1]2ndヒート - レース結果（貼付）'!$1:$1,0)),"")</f>
        <v/>
      </c>
      <c r="H36" s="35" t="str">
        <f>IF(A36="DNS","",IF(A36="DQ","",IFERROR(INDEX('[1]2ndヒート - レース結果（貼付）'!$A:$Z,MATCH($B36,'[1]2ndヒート - レース結果（貼付）'!$B:$B,0),MATCH('2ndヒート - レース暫定結果表'!H$11,'[1]2ndヒート - レース結果（貼付）'!$1:$1,0)),"")))</f>
        <v/>
      </c>
      <c r="I36" s="36" t="str">
        <f>IF(A36="DNS","ｽﾀｰﾄ出来ず",IF(A36="DQ","失　格",IFERROR(INDEX('[1]2ndヒート - レース結果（貼付）'!$A:$Z,MATCH($B36,'[1]2ndヒート - レース結果（貼付）'!$B:$B,0),MATCH('2ndヒート - レース暫定結果表'!I$11,'[1]2ndヒート - レース結果（貼付）'!$1:$1,0)),"")))</f>
        <v/>
      </c>
      <c r="J36" s="41" t="str">
        <f>IF(A36="DNS","",IF(A36="DQ","",IFERROR(INDEX('[1]2ndヒート - レース結果（貼付）'!$A:$Z,MATCH($B36,'[1]2ndヒート - レース結果（貼付）'!$B:$B,0),MATCH('2ndヒート - レース暫定結果表'!J$11,'[1]2ndヒート - レース結果（貼付）'!$1:$1,0)),"")))</f>
        <v/>
      </c>
      <c r="K36" s="41" t="str">
        <f>IF(A36="DNS","",IF(A36="DQ","",IFERROR(INDEX('[1]2ndヒート - レース結果（貼付）'!$A:$Z,MATCH($B36,'[1]2ndヒート - レース結果（貼付）'!$B:$B,0),MATCH('2ndヒート - レース暫定結果表'!K$11,'[1]2ndヒート - レース結果（貼付）'!$1:$1,0)),"")))</f>
        <v/>
      </c>
      <c r="L36" s="38" t="str">
        <f>IF(A36="DNS","",IF(A36="DQ","",IFERROR(INDEX('[1]2ndヒート - レース結果（貼付）'!$A:$Z,MATCH($B36,'[1]2ndヒート - レース結果（貼付）'!$B:$B,0),MATCH('2ndヒート - レース暫定結果表'!L$11,'[1]2ndヒート - レース結果（貼付）'!$1:$1,0)),"")))</f>
        <v/>
      </c>
      <c r="M36" s="39" t="str">
        <f t="shared" si="0"/>
        <v/>
      </c>
      <c r="N36" s="40"/>
      <c r="O36" s="4"/>
      <c r="P36" s="4" t="str">
        <f>IF(IFERROR(INDEX('[1]2ndヒート - レース結果（貼付）'!$A:$Z,MATCH($A36,'[1]2ndヒート - レース結果（貼付）'!$A:$A,0),MATCH('2ndヒート - レース暫定結果表'!P$11,'[1]2ndヒート - レース結果（貼付）'!$1:$1,0)),"")=0,"",IFERROR(INDEX('[1]2ndヒート - レース結果（貼付）'!$A:$Z,MATCH($A36,'[1]2ndヒート - レース結果（貼付）'!$A:$A,0),MATCH('2ndヒート - レース暫定結果表'!P$11,'[1]2ndヒート - レース結果（貼付）'!$1:$1,0)),""))</f>
        <v/>
      </c>
      <c r="Q36" s="4" t="str">
        <f>IF(P36="","",COUNTIF($P$13:P36,"&lt;&gt;"&amp;""))</f>
        <v/>
      </c>
      <c r="R36" s="4" t="str">
        <f t="shared" si="1"/>
        <v/>
      </c>
      <c r="S36" s="4" t="str">
        <f>IF(IFERROR(INDEX('[1]2ndヒート - レース結果（貼付）'!$A:$Z,MATCH($A36,'[1]2ndヒート - レース結果（貼付）'!$A:$A,0),MATCH('2ndヒート - レース暫定結果表'!S$11,'[1]2ndヒート - レース結果（貼付）'!$1:$1,0)),"")=0,"",IFERROR(INDEX('[1]2ndヒート - レース結果（貼付）'!$A:$Z,MATCH($A36,'[1]2ndヒート - レース結果（貼付）'!$A:$A,0),MATCH('2ndヒート - レース暫定結果表'!S$11,'[1]2ndヒート - レース結果（貼付）'!$1:$1,0)),""))</f>
        <v/>
      </c>
      <c r="T36" s="4"/>
      <c r="U36" s="4" t="str">
        <f>IF(IFERROR(INDEX('[1]2ndヒート - レース結果（貼付）'!$A:$Z,MATCH($B36,'[1]2ndヒート - レース結果（貼付）'!$B:$B,0),MATCH('2ndヒート - レース暫定結果表'!U$11,'[1]2ndヒート - レース結果（貼付）'!$1:$1,0)),"")=0,"",IFERROR(INDEX('[1]2ndヒート - レース結果（貼付）'!$A:$Z,MATCH($B36,'[1]2ndヒート - レース結果（貼付）'!$B:$B,0),MATCH('2ndヒート - レース暫定結果表'!U$11,'[1]2ndヒート - レース結果（貼付）'!$1:$1,0)),""))</f>
        <v/>
      </c>
    </row>
    <row r="37" spans="1:21" s="5" customFormat="1" ht="12.75" x14ac:dyDescent="0.2">
      <c r="A37" s="28" t="str">
        <f>IF(OR('[1]2ndヒート - レース結果（貼付）'!A23="DNF",'[1]2ndヒート - レース結果（貼付）'!A23="DNS",'[1]2ndヒート - レース結果（貼付）'!A23="DQ"),'[1]2ndヒート - レース結果（貼付）'!A23,IF(MAX('[1]2ndヒート - レース結果（貼付）'!A:A)&gt;A36,A36+1,""))</f>
        <v/>
      </c>
      <c r="B37" s="29" t="str">
        <f>IFERROR(INDEX('[1]2ndヒート - レース結果（貼付）'!A23:$Z$50,MATCH($A37,'[1]2ndヒート - レース結果（貼付）'!A23:$A$50,0),MATCH('2ndヒート - レース暫定結果表'!B$11,'[1]2ndヒート - レース結果（貼付）'!$1:$1,0)),"")</f>
        <v/>
      </c>
      <c r="C37" s="30"/>
      <c r="D37" s="31" t="str">
        <f>IFERROR(INDEX('[1]2ndヒート - レース結果（貼付）'!$A:$Z,MATCH($B37,'[1]2ndヒート - レース結果（貼付）'!$B:$B,0),MATCH('2ndヒート - レース暫定結果表'!D$11,'[1]2ndヒート - レース結果（貼付）'!$1:$1,0)),"")</f>
        <v/>
      </c>
      <c r="E37" s="32" t="str">
        <f>IFERROR(INDEX('[1]2ndヒート - レース結果（貼付）'!$A:$Z,MATCH($B37,'[1]2ndヒート - レース結果（貼付）'!$B:$B,0),MATCH('2ndヒート - レース暫定結果表'!E$11,'[1]2ndヒート - レース結果（貼付）'!$1:$1,0)),"")</f>
        <v/>
      </c>
      <c r="F37" s="33" t="str">
        <f>IFERROR(INDEX('[1]2ndヒート - レース結果（貼付）'!$A:$Z,MATCH($B37,'[1]2ndヒート - レース結果（貼付）'!$B:$B,0),MATCH('2ndヒート - レース暫定結果表'!F$11,'[1]2ndヒート - レース結果（貼付）'!$1:$1,0)),"")</f>
        <v/>
      </c>
      <c r="G37" s="34" t="str">
        <f>IFERROR(INDEX('[1]2ndヒート - レース結果（貼付）'!$A:$Z,MATCH($B37,'[1]2ndヒート - レース結果（貼付）'!$B:$B,0),MATCH('2ndヒート - レース暫定結果表'!G$11,'[1]2ndヒート - レース結果（貼付）'!$1:$1,0)),"")</f>
        <v/>
      </c>
      <c r="H37" s="35" t="str">
        <f>IF(A37="DNS","",IF(A37="DQ","",IFERROR(INDEX('[1]2ndヒート - レース結果（貼付）'!$A:$Z,MATCH($B37,'[1]2ndヒート - レース結果（貼付）'!$B:$B,0),MATCH('2ndヒート - レース暫定結果表'!H$11,'[1]2ndヒート - レース結果（貼付）'!$1:$1,0)),"")))</f>
        <v/>
      </c>
      <c r="I37" s="36" t="str">
        <f>IF(A37="DNS","ｽﾀｰﾄ出来ず",IF(A37="DQ","失　格",IFERROR(INDEX('[1]2ndヒート - レース結果（貼付）'!$A:$Z,MATCH($B37,'[1]2ndヒート - レース結果（貼付）'!$B:$B,0),MATCH('2ndヒート - レース暫定結果表'!I$11,'[1]2ndヒート - レース結果（貼付）'!$1:$1,0)),"")))</f>
        <v/>
      </c>
      <c r="J37" s="41" t="str">
        <f>IF(A37="DNS","",IF(A37="DQ","",IFERROR(INDEX('[1]2ndヒート - レース結果（貼付）'!$A:$Z,MATCH($B37,'[1]2ndヒート - レース結果（貼付）'!$B:$B,0),MATCH('2ndヒート - レース暫定結果表'!J$11,'[1]2ndヒート - レース結果（貼付）'!$1:$1,0)),"")))</f>
        <v/>
      </c>
      <c r="K37" s="41" t="str">
        <f>IF(A37="DNS","",IF(A37="DQ","",IFERROR(INDEX('[1]2ndヒート - レース結果（貼付）'!$A:$Z,MATCH($B37,'[1]2ndヒート - レース結果（貼付）'!$B:$B,0),MATCH('2ndヒート - レース暫定結果表'!K$11,'[1]2ndヒート - レース結果（貼付）'!$1:$1,0)),"")))</f>
        <v/>
      </c>
      <c r="L37" s="38" t="str">
        <f>IF(A37="DNS","",IF(A37="DQ","",IFERROR(INDEX('[1]2ndヒート - レース結果（貼付）'!$A:$Z,MATCH($B37,'[1]2ndヒート - レース結果（貼付）'!$B:$B,0),MATCH('2ndヒート - レース暫定結果表'!L$11,'[1]2ndヒート - レース結果（貼付）'!$1:$1,0)),"")))</f>
        <v/>
      </c>
      <c r="M37" s="39" t="str">
        <f t="shared" si="0"/>
        <v/>
      </c>
      <c r="N37" s="40"/>
      <c r="O37" s="4"/>
      <c r="P37" s="4" t="str">
        <f>IF(IFERROR(INDEX('[1]2ndヒート - レース結果（貼付）'!$A:$Z,MATCH($A37,'[1]2ndヒート - レース結果（貼付）'!$A:$A,0),MATCH('2ndヒート - レース暫定結果表'!P$11,'[1]2ndヒート - レース結果（貼付）'!$1:$1,0)),"")=0,"",IFERROR(INDEX('[1]2ndヒート - レース結果（貼付）'!$A:$Z,MATCH($A37,'[1]2ndヒート - レース結果（貼付）'!$A:$A,0),MATCH('2ndヒート - レース暫定結果表'!P$11,'[1]2ndヒート - レース結果（貼付）'!$1:$1,0)),""))</f>
        <v/>
      </c>
      <c r="Q37" s="4" t="str">
        <f>IF(P37="","",COUNTIF($P$13:P37,"&lt;&gt;"&amp;""))</f>
        <v/>
      </c>
      <c r="R37" s="4" t="str">
        <f t="shared" si="1"/>
        <v/>
      </c>
      <c r="S37" s="4" t="str">
        <f>IF(IFERROR(INDEX('[1]2ndヒート - レース結果（貼付）'!$A:$Z,MATCH($A37,'[1]2ndヒート - レース結果（貼付）'!$A:$A,0),MATCH('2ndヒート - レース暫定結果表'!S$11,'[1]2ndヒート - レース結果（貼付）'!$1:$1,0)),"")=0,"",IFERROR(INDEX('[1]2ndヒート - レース結果（貼付）'!$A:$Z,MATCH($A37,'[1]2ndヒート - レース結果（貼付）'!$A:$A,0),MATCH('2ndヒート - レース暫定結果表'!S$11,'[1]2ndヒート - レース結果（貼付）'!$1:$1,0)),""))</f>
        <v/>
      </c>
      <c r="T37" s="4"/>
      <c r="U37" s="4" t="str">
        <f>IF(IFERROR(INDEX('[1]2ndヒート - レース結果（貼付）'!$A:$Z,MATCH($B37,'[1]2ndヒート - レース結果（貼付）'!$B:$B,0),MATCH('2ndヒート - レース暫定結果表'!U$11,'[1]2ndヒート - レース結果（貼付）'!$1:$1,0)),"")=0,"",IFERROR(INDEX('[1]2ndヒート - レース結果（貼付）'!$A:$Z,MATCH($B37,'[1]2ndヒート - レース結果（貼付）'!$B:$B,0),MATCH('2ndヒート - レース暫定結果表'!U$11,'[1]2ndヒート - レース結果（貼付）'!$1:$1,0)),""))</f>
        <v/>
      </c>
    </row>
    <row r="38" spans="1:21" s="5" customFormat="1" ht="12.75" x14ac:dyDescent="0.2">
      <c r="A38" s="28" t="str">
        <f>IF(OR('[1]2ndヒート - レース結果（貼付）'!A24="DNF",'[1]2ndヒート - レース結果（貼付）'!A24="DNS",'[1]2ndヒート - レース結果（貼付）'!A24="DQ"),'[1]2ndヒート - レース結果（貼付）'!A24,IF(MAX('[1]2ndヒート - レース結果（貼付）'!A:A)&gt;A37,A37+1,""))</f>
        <v/>
      </c>
      <c r="B38" s="29" t="str">
        <f>IFERROR(INDEX('[1]2ndヒート - レース結果（貼付）'!A24:$Z$50,MATCH($A38,'[1]2ndヒート - レース結果（貼付）'!A24:$A$50,0),MATCH('2ndヒート - レース暫定結果表'!B$11,'[1]2ndヒート - レース結果（貼付）'!$1:$1,0)),"")</f>
        <v/>
      </c>
      <c r="C38" s="30"/>
      <c r="D38" s="31" t="str">
        <f>IFERROR(INDEX('[1]2ndヒート - レース結果（貼付）'!$A:$Z,MATCH($B38,'[1]2ndヒート - レース結果（貼付）'!$B:$B,0),MATCH('2ndヒート - レース暫定結果表'!D$11,'[1]2ndヒート - レース結果（貼付）'!$1:$1,0)),"")</f>
        <v/>
      </c>
      <c r="E38" s="32" t="str">
        <f>IFERROR(INDEX('[1]2ndヒート - レース結果（貼付）'!$A:$Z,MATCH($B38,'[1]2ndヒート - レース結果（貼付）'!$B:$B,0),MATCH('2ndヒート - レース暫定結果表'!E$11,'[1]2ndヒート - レース結果（貼付）'!$1:$1,0)),"")</f>
        <v/>
      </c>
      <c r="F38" s="33" t="str">
        <f>IFERROR(INDEX('[1]2ndヒート - レース結果（貼付）'!$A:$Z,MATCH($B38,'[1]2ndヒート - レース結果（貼付）'!$B:$B,0),MATCH('2ndヒート - レース暫定結果表'!F$11,'[1]2ndヒート - レース結果（貼付）'!$1:$1,0)),"")</f>
        <v/>
      </c>
      <c r="G38" s="34" t="str">
        <f>IFERROR(INDEX('[1]2ndヒート - レース結果（貼付）'!$A:$Z,MATCH($B38,'[1]2ndヒート - レース結果（貼付）'!$B:$B,0),MATCH('2ndヒート - レース暫定結果表'!G$11,'[1]2ndヒート - レース結果（貼付）'!$1:$1,0)),"")</f>
        <v/>
      </c>
      <c r="H38" s="35" t="str">
        <f>IF(A38="DNS","",IF(A38="DQ","",IFERROR(INDEX('[1]2ndヒート - レース結果（貼付）'!$A:$Z,MATCH($B38,'[1]2ndヒート - レース結果（貼付）'!$B:$B,0),MATCH('2ndヒート - レース暫定結果表'!H$11,'[1]2ndヒート - レース結果（貼付）'!$1:$1,0)),"")))</f>
        <v/>
      </c>
      <c r="I38" s="36" t="str">
        <f>IF(A38="DNS","ｽﾀｰﾄ出来ず",IF(A38="DQ","失　格",IFERROR(INDEX('[1]2ndヒート - レース結果（貼付）'!$A:$Z,MATCH($B38,'[1]2ndヒート - レース結果（貼付）'!$B:$B,0),MATCH('2ndヒート - レース暫定結果表'!I$11,'[1]2ndヒート - レース結果（貼付）'!$1:$1,0)),"")))</f>
        <v/>
      </c>
      <c r="J38" s="41" t="str">
        <f>IF(A38="DNS","",IF(A38="DQ","",IFERROR(INDEX('[1]2ndヒート - レース結果（貼付）'!$A:$Z,MATCH($B38,'[1]2ndヒート - レース結果（貼付）'!$B:$B,0),MATCH('2ndヒート - レース暫定結果表'!J$11,'[1]2ndヒート - レース結果（貼付）'!$1:$1,0)),"")))</f>
        <v/>
      </c>
      <c r="K38" s="41" t="str">
        <f>IF(A38="DNS","",IF(A38="DQ","",IFERROR(INDEX('[1]2ndヒート - レース結果（貼付）'!$A:$Z,MATCH($B38,'[1]2ndヒート - レース結果（貼付）'!$B:$B,0),MATCH('2ndヒート - レース暫定結果表'!K$11,'[1]2ndヒート - レース結果（貼付）'!$1:$1,0)),"")))</f>
        <v/>
      </c>
      <c r="L38" s="38" t="str">
        <f>IF(A38="DNS","",IF(A38="DQ","",IFERROR(INDEX('[1]2ndヒート - レース結果（貼付）'!$A:$Z,MATCH($B38,'[1]2ndヒート - レース結果（貼付）'!$B:$B,0),MATCH('2ndヒート - レース暫定結果表'!L$11,'[1]2ndヒート - レース結果（貼付）'!$1:$1,0)),"")))</f>
        <v/>
      </c>
      <c r="M38" s="39" t="str">
        <f t="shared" si="0"/>
        <v/>
      </c>
      <c r="N38" s="40"/>
      <c r="O38" s="4"/>
      <c r="P38" s="4" t="str">
        <f>IF(IFERROR(INDEX('[1]2ndヒート - レース結果（貼付）'!$A:$Z,MATCH($A38,'[1]2ndヒート - レース結果（貼付）'!$A:$A,0),MATCH('2ndヒート - レース暫定結果表'!P$11,'[1]2ndヒート - レース結果（貼付）'!$1:$1,0)),"")=0,"",IFERROR(INDEX('[1]2ndヒート - レース結果（貼付）'!$A:$Z,MATCH($A38,'[1]2ndヒート - レース結果（貼付）'!$A:$A,0),MATCH('2ndヒート - レース暫定結果表'!P$11,'[1]2ndヒート - レース結果（貼付）'!$1:$1,0)),""))</f>
        <v/>
      </c>
      <c r="Q38" s="4" t="str">
        <f>IF(P38="","",COUNTIF($P$13:P38,"&lt;&gt;"&amp;""))</f>
        <v/>
      </c>
      <c r="R38" s="4" t="str">
        <f t="shared" si="1"/>
        <v/>
      </c>
      <c r="S38" s="4" t="str">
        <f>IF(IFERROR(INDEX('[1]2ndヒート - レース結果（貼付）'!$A:$Z,MATCH($A38,'[1]2ndヒート - レース結果（貼付）'!$A:$A,0),MATCH('2ndヒート - レース暫定結果表'!S$11,'[1]2ndヒート - レース結果（貼付）'!$1:$1,0)),"")=0,"",IFERROR(INDEX('[1]2ndヒート - レース結果（貼付）'!$A:$Z,MATCH($A38,'[1]2ndヒート - レース結果（貼付）'!$A:$A,0),MATCH('2ndヒート - レース暫定結果表'!S$11,'[1]2ndヒート - レース結果（貼付）'!$1:$1,0)),""))</f>
        <v/>
      </c>
      <c r="T38" s="4"/>
      <c r="U38" s="4" t="str">
        <f>IF(IFERROR(INDEX('[1]2ndヒート - レース結果（貼付）'!$A:$Z,MATCH($B38,'[1]2ndヒート - レース結果（貼付）'!$B:$B,0),MATCH('2ndヒート - レース暫定結果表'!U$11,'[1]2ndヒート - レース結果（貼付）'!$1:$1,0)),"")=0,"",IFERROR(INDEX('[1]2ndヒート - レース結果（貼付）'!$A:$Z,MATCH($B38,'[1]2ndヒート - レース結果（貼付）'!$B:$B,0),MATCH('2ndヒート - レース暫定結果表'!U$11,'[1]2ndヒート - レース結果（貼付）'!$1:$1,0)),""))</f>
        <v/>
      </c>
    </row>
    <row r="39" spans="1:21" s="5" customFormat="1" ht="12.75" x14ac:dyDescent="0.2">
      <c r="A39" s="28" t="str">
        <f>IF(OR('[1]2ndヒート - レース結果（貼付）'!A25="DNF",'[1]2ndヒート - レース結果（貼付）'!A25="DNS",'[1]2ndヒート - レース結果（貼付）'!A25="DQ"),'[1]2ndヒート - レース結果（貼付）'!A25,IF(MAX('[1]2ndヒート - レース結果（貼付）'!A:A)&gt;A38,A38+1,""))</f>
        <v/>
      </c>
      <c r="B39" s="29" t="str">
        <f>IFERROR(INDEX('[1]2ndヒート - レース結果（貼付）'!A25:$Z$50,MATCH($A39,'[1]2ndヒート - レース結果（貼付）'!A25:$A$50,0),MATCH('2ndヒート - レース暫定結果表'!B$11,'[1]2ndヒート - レース結果（貼付）'!$1:$1,0)),"")</f>
        <v/>
      </c>
      <c r="C39" s="30"/>
      <c r="D39" s="31" t="str">
        <f>IFERROR(INDEX('[1]2ndヒート - レース結果（貼付）'!$A:$Z,MATCH($B39,'[1]2ndヒート - レース結果（貼付）'!$B:$B,0),MATCH('2ndヒート - レース暫定結果表'!D$11,'[1]2ndヒート - レース結果（貼付）'!$1:$1,0)),"")</f>
        <v/>
      </c>
      <c r="E39" s="32" t="str">
        <f>IFERROR(INDEX('[1]2ndヒート - レース結果（貼付）'!$A:$Z,MATCH($B39,'[1]2ndヒート - レース結果（貼付）'!$B:$B,0),MATCH('2ndヒート - レース暫定結果表'!E$11,'[1]2ndヒート - レース結果（貼付）'!$1:$1,0)),"")</f>
        <v/>
      </c>
      <c r="F39" s="33" t="str">
        <f>IFERROR(INDEX('[1]2ndヒート - レース結果（貼付）'!$A:$Z,MATCH($B39,'[1]2ndヒート - レース結果（貼付）'!$B:$B,0),MATCH('2ndヒート - レース暫定結果表'!F$11,'[1]2ndヒート - レース結果（貼付）'!$1:$1,0)),"")</f>
        <v/>
      </c>
      <c r="G39" s="34" t="str">
        <f>IFERROR(INDEX('[1]2ndヒート - レース結果（貼付）'!$A:$Z,MATCH($B39,'[1]2ndヒート - レース結果（貼付）'!$B:$B,0),MATCH('2ndヒート - レース暫定結果表'!G$11,'[1]2ndヒート - レース結果（貼付）'!$1:$1,0)),"")</f>
        <v/>
      </c>
      <c r="H39" s="35" t="str">
        <f>IF(A39="DNS","",IF(A39="DQ","",IFERROR(INDEX('[1]2ndヒート - レース結果（貼付）'!$A:$Z,MATCH($B39,'[1]2ndヒート - レース結果（貼付）'!$B:$B,0),MATCH('2ndヒート - レース暫定結果表'!H$11,'[1]2ndヒート - レース結果（貼付）'!$1:$1,0)),"")))</f>
        <v/>
      </c>
      <c r="I39" s="36" t="str">
        <f>IF(A39="DNS","ｽﾀｰﾄ出来ず",IF(A39="DQ","失　格",IFERROR(INDEX('[1]2ndヒート - レース結果（貼付）'!$A:$Z,MATCH($B39,'[1]2ndヒート - レース結果（貼付）'!$B:$B,0),MATCH('2ndヒート - レース暫定結果表'!I$11,'[1]2ndヒート - レース結果（貼付）'!$1:$1,0)),"")))</f>
        <v/>
      </c>
      <c r="J39" s="41" t="str">
        <f>IF(A39="DNS","",IF(A39="DQ","",IFERROR(INDEX('[1]2ndヒート - レース結果（貼付）'!$A:$Z,MATCH($B39,'[1]2ndヒート - レース結果（貼付）'!$B:$B,0),MATCH('2ndヒート - レース暫定結果表'!J$11,'[1]2ndヒート - レース結果（貼付）'!$1:$1,0)),"")))</f>
        <v/>
      </c>
      <c r="K39" s="41" t="str">
        <f>IF(A39="DNS","",IF(A39="DQ","",IFERROR(INDEX('[1]2ndヒート - レース結果（貼付）'!$A:$Z,MATCH($B39,'[1]2ndヒート - レース結果（貼付）'!$B:$B,0),MATCH('2ndヒート - レース暫定結果表'!K$11,'[1]2ndヒート - レース結果（貼付）'!$1:$1,0)),"")))</f>
        <v/>
      </c>
      <c r="L39" s="38" t="str">
        <f>IF(A39="DNS","",IF(A39="DQ","",IFERROR(INDEX('[1]2ndヒート - レース結果（貼付）'!$A:$Z,MATCH($B39,'[1]2ndヒート - レース結果（貼付）'!$B:$B,0),MATCH('2ndヒート - レース暫定結果表'!L$11,'[1]2ndヒート - レース結果（貼付）'!$1:$1,0)),"")))</f>
        <v/>
      </c>
      <c r="M39" s="39" t="str">
        <f t="shared" si="0"/>
        <v/>
      </c>
      <c r="N39" s="40"/>
      <c r="O39" s="4"/>
      <c r="P39" s="4" t="str">
        <f>IF(IFERROR(INDEX('[1]2ndヒート - レース結果（貼付）'!$A:$Z,MATCH($A39,'[1]2ndヒート - レース結果（貼付）'!$A:$A,0),MATCH('2ndヒート - レース暫定結果表'!P$11,'[1]2ndヒート - レース結果（貼付）'!$1:$1,0)),"")=0,"",IFERROR(INDEX('[1]2ndヒート - レース結果（貼付）'!$A:$Z,MATCH($A39,'[1]2ndヒート - レース結果（貼付）'!$A:$A,0),MATCH('2ndヒート - レース暫定結果表'!P$11,'[1]2ndヒート - レース結果（貼付）'!$1:$1,0)),""))</f>
        <v/>
      </c>
      <c r="Q39" s="4" t="str">
        <f>IF(P39="","",COUNTIF($P$13:P39,"&lt;&gt;"&amp;""))</f>
        <v/>
      </c>
      <c r="R39" s="4" t="str">
        <f t="shared" si="1"/>
        <v/>
      </c>
      <c r="S39" s="4" t="str">
        <f>IF(IFERROR(INDEX('[1]2ndヒート - レース結果（貼付）'!$A:$Z,MATCH($A39,'[1]2ndヒート - レース結果（貼付）'!$A:$A,0),MATCH('2ndヒート - レース暫定結果表'!S$11,'[1]2ndヒート - レース結果（貼付）'!$1:$1,0)),"")=0,"",IFERROR(INDEX('[1]2ndヒート - レース結果（貼付）'!$A:$Z,MATCH($A39,'[1]2ndヒート - レース結果（貼付）'!$A:$A,0),MATCH('2ndヒート - レース暫定結果表'!S$11,'[1]2ndヒート - レース結果（貼付）'!$1:$1,0)),""))</f>
        <v/>
      </c>
      <c r="T39" s="4"/>
      <c r="U39" s="4" t="str">
        <f>IF(IFERROR(INDEX('[1]2ndヒート - レース結果（貼付）'!$A:$Z,MATCH($B39,'[1]2ndヒート - レース結果（貼付）'!$B:$B,0),MATCH('2ndヒート - レース暫定結果表'!U$11,'[1]2ndヒート - レース結果（貼付）'!$1:$1,0)),"")=0,"",IFERROR(INDEX('[1]2ndヒート - レース結果（貼付）'!$A:$Z,MATCH($B39,'[1]2ndヒート - レース結果（貼付）'!$B:$B,0),MATCH('2ndヒート - レース暫定結果表'!U$11,'[1]2ndヒート - レース結果（貼付）'!$1:$1,0)),""))</f>
        <v/>
      </c>
    </row>
    <row r="40" spans="1:21" s="5" customFormat="1" ht="12.75" x14ac:dyDescent="0.2">
      <c r="A40" s="28" t="str">
        <f>IF(OR('[1]2ndヒート - レース結果（貼付）'!A26="DNF",'[1]2ndヒート - レース結果（貼付）'!A26="DNS",'[1]2ndヒート - レース結果（貼付）'!A26="DQ"),'[1]2ndヒート - レース結果（貼付）'!A26,IF(MAX('[1]2ndヒート - レース結果（貼付）'!A:A)&gt;A39,A39+1,""))</f>
        <v/>
      </c>
      <c r="B40" s="29" t="str">
        <f>IFERROR(INDEX('[1]2ndヒート - レース結果（貼付）'!A26:$Z$50,MATCH($A40,'[1]2ndヒート - レース結果（貼付）'!A26:$A$50,0),MATCH('2ndヒート - レース暫定結果表'!B$11,'[1]2ndヒート - レース結果（貼付）'!$1:$1,0)),"")</f>
        <v/>
      </c>
      <c r="C40" s="30"/>
      <c r="D40" s="31" t="str">
        <f>IFERROR(INDEX('[1]2ndヒート - レース結果（貼付）'!$A:$Z,MATCH($B40,'[1]2ndヒート - レース結果（貼付）'!$B:$B,0),MATCH('2ndヒート - レース暫定結果表'!D$11,'[1]2ndヒート - レース結果（貼付）'!$1:$1,0)),"")</f>
        <v/>
      </c>
      <c r="E40" s="32" t="str">
        <f>IFERROR(INDEX('[1]2ndヒート - レース結果（貼付）'!$A:$Z,MATCH($B40,'[1]2ndヒート - レース結果（貼付）'!$B:$B,0),MATCH('2ndヒート - レース暫定結果表'!E$11,'[1]2ndヒート - レース結果（貼付）'!$1:$1,0)),"")</f>
        <v/>
      </c>
      <c r="F40" s="33" t="str">
        <f>IFERROR(INDEX('[1]2ndヒート - レース結果（貼付）'!$A:$Z,MATCH($B40,'[1]2ndヒート - レース結果（貼付）'!$B:$B,0),MATCH('2ndヒート - レース暫定結果表'!F$11,'[1]2ndヒート - レース結果（貼付）'!$1:$1,0)),"")</f>
        <v/>
      </c>
      <c r="G40" s="34" t="str">
        <f>IFERROR(INDEX('[1]2ndヒート - レース結果（貼付）'!$A:$Z,MATCH($B40,'[1]2ndヒート - レース結果（貼付）'!$B:$B,0),MATCH('2ndヒート - レース暫定結果表'!G$11,'[1]2ndヒート - レース結果（貼付）'!$1:$1,0)),"")</f>
        <v/>
      </c>
      <c r="H40" s="35" t="str">
        <f>IF(A40="DNS","",IF(A40="DQ","",IFERROR(INDEX('[1]2ndヒート - レース結果（貼付）'!$A:$Z,MATCH($B40,'[1]2ndヒート - レース結果（貼付）'!$B:$B,0),MATCH('2ndヒート - レース暫定結果表'!H$11,'[1]2ndヒート - レース結果（貼付）'!$1:$1,0)),"")))</f>
        <v/>
      </c>
      <c r="I40" s="36" t="str">
        <f>IF(A40="DNS","ｽﾀｰﾄ出来ず",IF(A40="DQ","失　格",IFERROR(INDEX('[1]2ndヒート - レース結果（貼付）'!$A:$Z,MATCH($B40,'[1]2ndヒート - レース結果（貼付）'!$B:$B,0),MATCH('2ndヒート - レース暫定結果表'!I$11,'[1]2ndヒート - レース結果（貼付）'!$1:$1,0)),"")))</f>
        <v/>
      </c>
      <c r="J40" s="41" t="str">
        <f>IF(A40="DNS","",IF(A40="DQ","",IFERROR(INDEX('[1]2ndヒート - レース結果（貼付）'!$A:$Z,MATCH($B40,'[1]2ndヒート - レース結果（貼付）'!$B:$B,0),MATCH('2ndヒート - レース暫定結果表'!J$11,'[1]2ndヒート - レース結果（貼付）'!$1:$1,0)),"")))</f>
        <v/>
      </c>
      <c r="K40" s="41" t="str">
        <f>IF(A40="DNS","",IF(A40="DQ","",IFERROR(INDEX('[1]2ndヒート - レース結果（貼付）'!$A:$Z,MATCH($B40,'[1]2ndヒート - レース結果（貼付）'!$B:$B,0),MATCH('2ndヒート - レース暫定結果表'!K$11,'[1]2ndヒート - レース結果（貼付）'!$1:$1,0)),"")))</f>
        <v/>
      </c>
      <c r="L40" s="38" t="str">
        <f>IF(A40="DNS","",IF(A40="DQ","",IFERROR(INDEX('[1]2ndヒート - レース結果（貼付）'!$A:$Z,MATCH($B40,'[1]2ndヒート - レース結果（貼付）'!$B:$B,0),MATCH('2ndヒート - レース暫定結果表'!L$11,'[1]2ndヒート - レース結果（貼付）'!$1:$1,0)),"")))</f>
        <v/>
      </c>
      <c r="M40" s="39" t="str">
        <f t="shared" si="0"/>
        <v/>
      </c>
      <c r="N40" s="40"/>
      <c r="O40" s="4"/>
      <c r="P40" s="4" t="str">
        <f>IF(IFERROR(INDEX('[1]2ndヒート - レース結果（貼付）'!$A:$Z,MATCH($A40,'[1]2ndヒート - レース結果（貼付）'!$A:$A,0),MATCH('2ndヒート - レース暫定結果表'!P$11,'[1]2ndヒート - レース結果（貼付）'!$1:$1,0)),"")=0,"",IFERROR(INDEX('[1]2ndヒート - レース結果（貼付）'!$A:$Z,MATCH($A40,'[1]2ndヒート - レース結果（貼付）'!$A:$A,0),MATCH('2ndヒート - レース暫定結果表'!P$11,'[1]2ndヒート - レース結果（貼付）'!$1:$1,0)),""))</f>
        <v/>
      </c>
      <c r="Q40" s="4" t="str">
        <f>IF(P40="","",COUNTIF($P$13:P40,"&lt;&gt;"&amp;""))</f>
        <v/>
      </c>
      <c r="R40" s="4" t="str">
        <f t="shared" si="1"/>
        <v/>
      </c>
      <c r="S40" s="4" t="str">
        <f>IF(IFERROR(INDEX('[1]2ndヒート - レース結果（貼付）'!$A:$Z,MATCH($A40,'[1]2ndヒート - レース結果（貼付）'!$A:$A,0),MATCH('2ndヒート - レース暫定結果表'!S$11,'[1]2ndヒート - レース結果（貼付）'!$1:$1,0)),"")=0,"",IFERROR(INDEX('[1]2ndヒート - レース結果（貼付）'!$A:$Z,MATCH($A40,'[1]2ndヒート - レース結果（貼付）'!$A:$A,0),MATCH('2ndヒート - レース暫定結果表'!S$11,'[1]2ndヒート - レース結果（貼付）'!$1:$1,0)),""))</f>
        <v/>
      </c>
      <c r="T40" s="4"/>
      <c r="U40" s="4" t="str">
        <f>IF(IFERROR(INDEX('[1]2ndヒート - レース結果（貼付）'!$A:$Z,MATCH($B40,'[1]2ndヒート - レース結果（貼付）'!$B:$B,0),MATCH('2ndヒート - レース暫定結果表'!U$11,'[1]2ndヒート - レース結果（貼付）'!$1:$1,0)),"")=0,"",IFERROR(INDEX('[1]2ndヒート - レース結果（貼付）'!$A:$Z,MATCH($B40,'[1]2ndヒート - レース結果（貼付）'!$B:$B,0),MATCH('2ndヒート - レース暫定結果表'!U$11,'[1]2ndヒート - レース結果（貼付）'!$1:$1,0)),""))</f>
        <v/>
      </c>
    </row>
    <row r="41" spans="1:21" s="5" customFormat="1" ht="12.75" x14ac:dyDescent="0.2">
      <c r="A41" s="28" t="str">
        <f>IF(OR('[1]2ndヒート - レース結果（貼付）'!A27="DNF",'[1]2ndヒート - レース結果（貼付）'!A27="DNS",'[1]2ndヒート - レース結果（貼付）'!A27="DQ"),'[1]2ndヒート - レース結果（貼付）'!A27,IF(MAX('[1]2ndヒート - レース結果（貼付）'!A:A)&gt;A40,A40+1,""))</f>
        <v/>
      </c>
      <c r="B41" s="29" t="str">
        <f>IFERROR(INDEX('[1]2ndヒート - レース結果（貼付）'!A27:$Z$50,MATCH($A41,'[1]2ndヒート - レース結果（貼付）'!A27:$A$50,0),MATCH('2ndヒート - レース暫定結果表'!B$11,'[1]2ndヒート - レース結果（貼付）'!$1:$1,0)),"")</f>
        <v/>
      </c>
      <c r="C41" s="30"/>
      <c r="D41" s="31" t="str">
        <f>IFERROR(INDEX('[1]2ndヒート - レース結果（貼付）'!$A:$Z,MATCH($B41,'[1]2ndヒート - レース結果（貼付）'!$B:$B,0),MATCH('2ndヒート - レース暫定結果表'!D$11,'[1]2ndヒート - レース結果（貼付）'!$1:$1,0)),"")</f>
        <v/>
      </c>
      <c r="E41" s="32" t="str">
        <f>IFERROR(INDEX('[1]2ndヒート - レース結果（貼付）'!$A:$Z,MATCH($B41,'[1]2ndヒート - レース結果（貼付）'!$B:$B,0),MATCH('2ndヒート - レース暫定結果表'!E$11,'[1]2ndヒート - レース結果（貼付）'!$1:$1,0)),"")</f>
        <v/>
      </c>
      <c r="F41" s="33" t="str">
        <f>IFERROR(INDEX('[1]2ndヒート - レース結果（貼付）'!$A:$Z,MATCH($B41,'[1]2ndヒート - レース結果（貼付）'!$B:$B,0),MATCH('2ndヒート - レース暫定結果表'!F$11,'[1]2ndヒート - レース結果（貼付）'!$1:$1,0)),"")</f>
        <v/>
      </c>
      <c r="G41" s="34" t="str">
        <f>IFERROR(INDEX('[1]2ndヒート - レース結果（貼付）'!$A:$Z,MATCH($B41,'[1]2ndヒート - レース結果（貼付）'!$B:$B,0),MATCH('2ndヒート - レース暫定結果表'!G$11,'[1]2ndヒート - レース結果（貼付）'!$1:$1,0)),"")</f>
        <v/>
      </c>
      <c r="H41" s="35" t="str">
        <f>IF(A41="DNS","",IF(A41="DQ","",IFERROR(INDEX('[1]2ndヒート - レース結果（貼付）'!$A:$Z,MATCH($B41,'[1]2ndヒート - レース結果（貼付）'!$B:$B,0),MATCH('2ndヒート - レース暫定結果表'!H$11,'[1]2ndヒート - レース結果（貼付）'!$1:$1,0)),"")))</f>
        <v/>
      </c>
      <c r="I41" s="36" t="str">
        <f>IF(A41="DNS","ｽﾀｰﾄ出来ず",IF(A41="DQ","失　格",IFERROR(INDEX('[1]2ndヒート - レース結果（貼付）'!$A:$Z,MATCH($B41,'[1]2ndヒート - レース結果（貼付）'!$B:$B,0),MATCH('2ndヒート - レース暫定結果表'!I$11,'[1]2ndヒート - レース結果（貼付）'!$1:$1,0)),"")))</f>
        <v/>
      </c>
      <c r="J41" s="41" t="str">
        <f>IF(A41="DNS","",IF(A41="DQ","",IFERROR(INDEX('[1]2ndヒート - レース結果（貼付）'!$A:$Z,MATCH($B41,'[1]2ndヒート - レース結果（貼付）'!$B:$B,0),MATCH('2ndヒート - レース暫定結果表'!J$11,'[1]2ndヒート - レース結果（貼付）'!$1:$1,0)),"")))</f>
        <v/>
      </c>
      <c r="K41" s="41" t="str">
        <f>IF(A41="DNS","",IF(A41="DQ","",IFERROR(INDEX('[1]2ndヒート - レース結果（貼付）'!$A:$Z,MATCH($B41,'[1]2ndヒート - レース結果（貼付）'!$B:$B,0),MATCH('2ndヒート - レース暫定結果表'!K$11,'[1]2ndヒート - レース結果（貼付）'!$1:$1,0)),"")))</f>
        <v/>
      </c>
      <c r="L41" s="38" t="str">
        <f>IF(A41="DNS","",IF(A41="DQ","",IFERROR(INDEX('[1]2ndヒート - レース結果（貼付）'!$A:$Z,MATCH($B41,'[1]2ndヒート - レース結果（貼付）'!$B:$B,0),MATCH('2ndヒート - レース暫定結果表'!L$11,'[1]2ndヒート - レース結果（貼付）'!$1:$1,0)),"")))</f>
        <v/>
      </c>
      <c r="M41" s="39" t="str">
        <f t="shared" si="0"/>
        <v/>
      </c>
      <c r="N41" s="40"/>
      <c r="O41" s="4"/>
      <c r="P41" s="4" t="str">
        <f>IF(IFERROR(INDEX('[1]2ndヒート - レース結果（貼付）'!$A:$Z,MATCH($A41,'[1]2ndヒート - レース結果（貼付）'!$A:$A,0),MATCH('2ndヒート - レース暫定結果表'!P$11,'[1]2ndヒート - レース結果（貼付）'!$1:$1,0)),"")=0,"",IFERROR(INDEX('[1]2ndヒート - レース結果（貼付）'!$A:$Z,MATCH($A41,'[1]2ndヒート - レース結果（貼付）'!$A:$A,0),MATCH('2ndヒート - レース暫定結果表'!P$11,'[1]2ndヒート - レース結果（貼付）'!$1:$1,0)),""))</f>
        <v/>
      </c>
      <c r="Q41" s="4" t="str">
        <f>IF(P41="","",COUNTIF($P$13:P41,"&lt;&gt;"&amp;""))</f>
        <v/>
      </c>
      <c r="R41" s="4" t="str">
        <f t="shared" si="1"/>
        <v/>
      </c>
      <c r="S41" s="4" t="str">
        <f>IF(IFERROR(INDEX('[1]2ndヒート - レース結果（貼付）'!$A:$Z,MATCH($A41,'[1]2ndヒート - レース結果（貼付）'!$A:$A,0),MATCH('2ndヒート - レース暫定結果表'!S$11,'[1]2ndヒート - レース結果（貼付）'!$1:$1,0)),"")=0,"",IFERROR(INDEX('[1]2ndヒート - レース結果（貼付）'!$A:$Z,MATCH($A41,'[1]2ndヒート - レース結果（貼付）'!$A:$A,0),MATCH('2ndヒート - レース暫定結果表'!S$11,'[1]2ndヒート - レース結果（貼付）'!$1:$1,0)),""))</f>
        <v/>
      </c>
      <c r="T41" s="4"/>
      <c r="U41" s="4" t="str">
        <f>IF(IFERROR(INDEX('[1]2ndヒート - レース結果（貼付）'!$A:$Z,MATCH($B41,'[1]2ndヒート - レース結果（貼付）'!$B:$B,0),MATCH('2ndヒート - レース暫定結果表'!U$11,'[1]2ndヒート - レース結果（貼付）'!$1:$1,0)),"")=0,"",IFERROR(INDEX('[1]2ndヒート - レース結果（貼付）'!$A:$Z,MATCH($B41,'[1]2ndヒート - レース結果（貼付）'!$B:$B,0),MATCH('2ndヒート - レース暫定結果表'!U$11,'[1]2ndヒート - レース結果（貼付）'!$1:$1,0)),""))</f>
        <v/>
      </c>
    </row>
    <row r="42" spans="1:21" s="5" customFormat="1" ht="12.75" x14ac:dyDescent="0.2">
      <c r="A42" s="28" t="str">
        <f>IF(OR('[1]2ndヒート - レース結果（貼付）'!A28="DNF",'[1]2ndヒート - レース結果（貼付）'!A28="DNS",'[1]2ndヒート - レース結果（貼付）'!A28="DQ"),'[1]2ndヒート - レース結果（貼付）'!A28,IF(MAX('[1]2ndヒート - レース結果（貼付）'!A:A)&gt;A41,A41+1,""))</f>
        <v/>
      </c>
      <c r="B42" s="29" t="str">
        <f>IFERROR(INDEX('[1]2ndヒート - レース結果（貼付）'!A28:$Z$50,MATCH($A42,'[1]2ndヒート - レース結果（貼付）'!A28:$A$50,0),MATCH('2ndヒート - レース暫定結果表'!B$11,'[1]2ndヒート - レース結果（貼付）'!$1:$1,0)),"")</f>
        <v/>
      </c>
      <c r="C42" s="30"/>
      <c r="D42" s="31" t="str">
        <f>IFERROR(INDEX('[1]2ndヒート - レース結果（貼付）'!$A:$Z,MATCH($B42,'[1]2ndヒート - レース結果（貼付）'!$B:$B,0),MATCH('2ndヒート - レース暫定結果表'!D$11,'[1]2ndヒート - レース結果（貼付）'!$1:$1,0)),"")</f>
        <v/>
      </c>
      <c r="E42" s="32" t="str">
        <f>IFERROR(INDEX('[1]2ndヒート - レース結果（貼付）'!$A:$Z,MATCH($B42,'[1]2ndヒート - レース結果（貼付）'!$B:$B,0),MATCH('2ndヒート - レース暫定結果表'!E$11,'[1]2ndヒート - レース結果（貼付）'!$1:$1,0)),"")</f>
        <v/>
      </c>
      <c r="F42" s="33" t="str">
        <f>IFERROR(INDEX('[1]2ndヒート - レース結果（貼付）'!$A:$Z,MATCH($B42,'[1]2ndヒート - レース結果（貼付）'!$B:$B,0),MATCH('2ndヒート - レース暫定結果表'!F$11,'[1]2ndヒート - レース結果（貼付）'!$1:$1,0)),"")</f>
        <v/>
      </c>
      <c r="G42" s="34" t="str">
        <f>IFERROR(INDEX('[1]2ndヒート - レース結果（貼付）'!$A:$Z,MATCH($B42,'[1]2ndヒート - レース結果（貼付）'!$B:$B,0),MATCH('2ndヒート - レース暫定結果表'!G$11,'[1]2ndヒート - レース結果（貼付）'!$1:$1,0)),"")</f>
        <v/>
      </c>
      <c r="H42" s="35" t="str">
        <f>IF(A42="DNS","",IF(A42="DQ","",IFERROR(INDEX('[1]2ndヒート - レース結果（貼付）'!$A:$Z,MATCH($B42,'[1]2ndヒート - レース結果（貼付）'!$B:$B,0),MATCH('2ndヒート - レース暫定結果表'!H$11,'[1]2ndヒート - レース結果（貼付）'!$1:$1,0)),"")))</f>
        <v/>
      </c>
      <c r="I42" s="36" t="str">
        <f>IF(A42="DNS","ｽﾀｰﾄ出来ず",IF(A42="DQ","失　格",IFERROR(INDEX('[1]2ndヒート - レース結果（貼付）'!$A:$Z,MATCH($B42,'[1]2ndヒート - レース結果（貼付）'!$B:$B,0),MATCH('2ndヒート - レース暫定結果表'!I$11,'[1]2ndヒート - レース結果（貼付）'!$1:$1,0)),"")))</f>
        <v/>
      </c>
      <c r="J42" s="41" t="str">
        <f>IF(A42="DNS","",IF(A42="DQ","",IFERROR(INDEX('[1]2ndヒート - レース結果（貼付）'!$A:$Z,MATCH($B42,'[1]2ndヒート - レース結果（貼付）'!$B:$B,0),MATCH('2ndヒート - レース暫定結果表'!J$11,'[1]2ndヒート - レース結果（貼付）'!$1:$1,0)),"")))</f>
        <v/>
      </c>
      <c r="K42" s="41" t="str">
        <f>IF(A42="DNS","",IF(A42="DQ","",IFERROR(INDEX('[1]2ndヒート - レース結果（貼付）'!$A:$Z,MATCH($B42,'[1]2ndヒート - レース結果（貼付）'!$B:$B,0),MATCH('2ndヒート - レース暫定結果表'!K$11,'[1]2ndヒート - レース結果（貼付）'!$1:$1,0)),"")))</f>
        <v/>
      </c>
      <c r="L42" s="38" t="str">
        <f>IF(A42="DNS","",IF(A42="DQ","",IFERROR(INDEX('[1]2ndヒート - レース結果（貼付）'!$A:$Z,MATCH($B42,'[1]2ndヒート - レース結果（貼付）'!$B:$B,0),MATCH('2ndヒート - レース暫定結果表'!L$11,'[1]2ndヒート - レース結果（貼付）'!$1:$1,0)),"")))</f>
        <v/>
      </c>
      <c r="M42" s="39" t="str">
        <f t="shared" si="0"/>
        <v/>
      </c>
      <c r="N42" s="40"/>
      <c r="O42" s="4"/>
      <c r="P42" s="4" t="str">
        <f>IF(IFERROR(INDEX('[1]2ndヒート - レース結果（貼付）'!$A:$Z,MATCH($A42,'[1]2ndヒート - レース結果（貼付）'!$A:$A,0),MATCH('2ndヒート - レース暫定結果表'!P$11,'[1]2ndヒート - レース結果（貼付）'!$1:$1,0)),"")=0,"",IFERROR(INDEX('[1]2ndヒート - レース結果（貼付）'!$A:$Z,MATCH($A42,'[1]2ndヒート - レース結果（貼付）'!$A:$A,0),MATCH('2ndヒート - レース暫定結果表'!P$11,'[1]2ndヒート - レース結果（貼付）'!$1:$1,0)),""))</f>
        <v/>
      </c>
      <c r="Q42" s="4" t="str">
        <f>IF(P42="","",COUNTIF($P$13:P42,"&lt;&gt;"&amp;""))</f>
        <v/>
      </c>
      <c r="R42" s="4" t="str">
        <f t="shared" si="1"/>
        <v/>
      </c>
      <c r="S42" s="4" t="str">
        <f>IF(IFERROR(INDEX('[1]2ndヒート - レース結果（貼付）'!$A:$Z,MATCH($A42,'[1]2ndヒート - レース結果（貼付）'!$A:$A,0),MATCH('2ndヒート - レース暫定結果表'!S$11,'[1]2ndヒート - レース結果（貼付）'!$1:$1,0)),"")=0,"",IFERROR(INDEX('[1]2ndヒート - レース結果（貼付）'!$A:$Z,MATCH($A42,'[1]2ndヒート - レース結果（貼付）'!$A:$A,0),MATCH('2ndヒート - レース暫定結果表'!S$11,'[1]2ndヒート - レース結果（貼付）'!$1:$1,0)),""))</f>
        <v/>
      </c>
      <c r="T42" s="4"/>
      <c r="U42" s="4" t="str">
        <f>IF(IFERROR(INDEX('[1]2ndヒート - レース結果（貼付）'!$A:$Z,MATCH($B42,'[1]2ndヒート - レース結果（貼付）'!$B:$B,0),MATCH('2ndヒート - レース暫定結果表'!U$11,'[1]2ndヒート - レース結果（貼付）'!$1:$1,0)),"")=0,"",IFERROR(INDEX('[1]2ndヒート - レース結果（貼付）'!$A:$Z,MATCH($B42,'[1]2ndヒート - レース結果（貼付）'!$B:$B,0),MATCH('2ndヒート - レース暫定結果表'!U$11,'[1]2ndヒート - レース結果（貼付）'!$1:$1,0)),""))</f>
        <v/>
      </c>
    </row>
    <row r="43" spans="1:21" s="5" customFormat="1" ht="12.75" x14ac:dyDescent="0.2">
      <c r="A43" s="28" t="str">
        <f>IF(OR('[1]2ndヒート - レース結果（貼付）'!A29="DNF",'[1]2ndヒート - レース結果（貼付）'!A29="DNS",'[1]2ndヒート - レース結果（貼付）'!A29="DQ"),'[1]2ndヒート - レース結果（貼付）'!A29,IF(MAX('[1]2ndヒート - レース結果（貼付）'!A:A)&gt;A42,A42+1,""))</f>
        <v/>
      </c>
      <c r="B43" s="29" t="str">
        <f>IFERROR(INDEX('[1]2ndヒート - レース結果（貼付）'!A29:$Z$50,MATCH($A43,'[1]2ndヒート - レース結果（貼付）'!A29:$A$50,0),MATCH('2ndヒート - レース暫定結果表'!B$11,'[1]2ndヒート - レース結果（貼付）'!$1:$1,0)),"")</f>
        <v/>
      </c>
      <c r="C43" s="30"/>
      <c r="D43" s="31" t="str">
        <f>IFERROR(INDEX('[1]2ndヒート - レース結果（貼付）'!$A:$Z,MATCH($B43,'[1]2ndヒート - レース結果（貼付）'!$B:$B,0),MATCH('2ndヒート - レース暫定結果表'!D$11,'[1]2ndヒート - レース結果（貼付）'!$1:$1,0)),"")</f>
        <v/>
      </c>
      <c r="E43" s="32" t="str">
        <f>IFERROR(INDEX('[1]2ndヒート - レース結果（貼付）'!$A:$Z,MATCH($B43,'[1]2ndヒート - レース結果（貼付）'!$B:$B,0),MATCH('2ndヒート - レース暫定結果表'!E$11,'[1]2ndヒート - レース結果（貼付）'!$1:$1,0)),"")</f>
        <v/>
      </c>
      <c r="F43" s="33" t="str">
        <f>IFERROR(INDEX('[1]2ndヒート - レース結果（貼付）'!$A:$Z,MATCH($B43,'[1]2ndヒート - レース結果（貼付）'!$B:$B,0),MATCH('2ndヒート - レース暫定結果表'!F$11,'[1]2ndヒート - レース結果（貼付）'!$1:$1,0)),"")</f>
        <v/>
      </c>
      <c r="G43" s="34" t="str">
        <f>IFERROR(INDEX('[1]2ndヒート - レース結果（貼付）'!$A:$Z,MATCH($B43,'[1]2ndヒート - レース結果（貼付）'!$B:$B,0),MATCH('2ndヒート - レース暫定結果表'!G$11,'[1]2ndヒート - レース結果（貼付）'!$1:$1,0)),"")</f>
        <v/>
      </c>
      <c r="H43" s="35" t="str">
        <f>IF(A43="DNS","",IF(A43="DQ","",IFERROR(INDEX('[1]2ndヒート - レース結果（貼付）'!$A:$Z,MATCH($B43,'[1]2ndヒート - レース結果（貼付）'!$B:$B,0),MATCH('2ndヒート - レース暫定結果表'!H$11,'[1]2ndヒート - レース結果（貼付）'!$1:$1,0)),"")))</f>
        <v/>
      </c>
      <c r="I43" s="36" t="str">
        <f>IF(A43="DNS","ｽﾀｰﾄ出来ず",IF(A43="DQ","失　格",IFERROR(INDEX('[1]2ndヒート - レース結果（貼付）'!$A:$Z,MATCH($B43,'[1]2ndヒート - レース結果（貼付）'!$B:$B,0),MATCH('2ndヒート - レース暫定結果表'!I$11,'[1]2ndヒート - レース結果（貼付）'!$1:$1,0)),"")))</f>
        <v/>
      </c>
      <c r="J43" s="41" t="str">
        <f>IF(A43="DNS","",IF(A43="DQ","",IFERROR(INDEX('[1]2ndヒート - レース結果（貼付）'!$A:$Z,MATCH($B43,'[1]2ndヒート - レース結果（貼付）'!$B:$B,0),MATCH('2ndヒート - レース暫定結果表'!J$11,'[1]2ndヒート - レース結果（貼付）'!$1:$1,0)),"")))</f>
        <v/>
      </c>
      <c r="K43" s="41" t="str">
        <f>IF(A43="DNS","",IF(A43="DQ","",IFERROR(INDEX('[1]2ndヒート - レース結果（貼付）'!$A:$Z,MATCH($B43,'[1]2ndヒート - レース結果（貼付）'!$B:$B,0),MATCH('2ndヒート - レース暫定結果表'!K$11,'[1]2ndヒート - レース結果（貼付）'!$1:$1,0)),"")))</f>
        <v/>
      </c>
      <c r="L43" s="38" t="str">
        <f>IF(A43="DNS","",IF(A43="DQ","",IFERROR(INDEX('[1]2ndヒート - レース結果（貼付）'!$A:$Z,MATCH($B43,'[1]2ndヒート - レース結果（貼付）'!$B:$B,0),MATCH('2ndヒート - レース暫定結果表'!L$11,'[1]2ndヒート - レース結果（貼付）'!$1:$1,0)),"")))</f>
        <v/>
      </c>
      <c r="M43" s="39" t="str">
        <f t="shared" si="0"/>
        <v/>
      </c>
      <c r="N43" s="40"/>
      <c r="O43" s="4"/>
      <c r="P43" s="4" t="str">
        <f>IF(IFERROR(INDEX('[1]2ndヒート - レース結果（貼付）'!$A:$Z,MATCH($A43,'[1]2ndヒート - レース結果（貼付）'!$A:$A,0),MATCH('2ndヒート - レース暫定結果表'!P$11,'[1]2ndヒート - レース結果（貼付）'!$1:$1,0)),"")=0,"",IFERROR(INDEX('[1]2ndヒート - レース結果（貼付）'!$A:$Z,MATCH($A43,'[1]2ndヒート - レース結果（貼付）'!$A:$A,0),MATCH('2ndヒート - レース暫定結果表'!P$11,'[1]2ndヒート - レース結果（貼付）'!$1:$1,0)),""))</f>
        <v/>
      </c>
      <c r="Q43" s="4" t="str">
        <f>IF(P43="","",COUNTIF($P$13:P43,"&lt;&gt;"&amp;""))</f>
        <v/>
      </c>
      <c r="R43" s="4" t="str">
        <f t="shared" si="1"/>
        <v/>
      </c>
      <c r="S43" s="4" t="str">
        <f>IF(IFERROR(INDEX('[1]2ndヒート - レース結果（貼付）'!$A:$Z,MATCH($A43,'[1]2ndヒート - レース結果（貼付）'!$A:$A,0),MATCH('2ndヒート - レース暫定結果表'!S$11,'[1]2ndヒート - レース結果（貼付）'!$1:$1,0)),"")=0,"",IFERROR(INDEX('[1]2ndヒート - レース結果（貼付）'!$A:$Z,MATCH($A43,'[1]2ndヒート - レース結果（貼付）'!$A:$A,0),MATCH('2ndヒート - レース暫定結果表'!S$11,'[1]2ndヒート - レース結果（貼付）'!$1:$1,0)),""))</f>
        <v/>
      </c>
      <c r="T43" s="4"/>
      <c r="U43" s="4" t="str">
        <f>IF(IFERROR(INDEX('[1]2ndヒート - レース結果（貼付）'!$A:$Z,MATCH($B43,'[1]2ndヒート - レース結果（貼付）'!$B:$B,0),MATCH('2ndヒート - レース暫定結果表'!U$11,'[1]2ndヒート - レース結果（貼付）'!$1:$1,0)),"")=0,"",IFERROR(INDEX('[1]2ndヒート - レース結果（貼付）'!$A:$Z,MATCH($B43,'[1]2ndヒート - レース結果（貼付）'!$B:$B,0),MATCH('2ndヒート - レース暫定結果表'!U$11,'[1]2ndヒート - レース結果（貼付）'!$1:$1,0)),""))</f>
        <v/>
      </c>
    </row>
    <row r="44" spans="1:21" s="5" customFormat="1" ht="12.75" x14ac:dyDescent="0.2">
      <c r="A44" s="28" t="str">
        <f>IF(OR('[1]2ndヒート - レース結果（貼付）'!A30="DNF",'[1]2ndヒート - レース結果（貼付）'!A30="DNS",'[1]2ndヒート - レース結果（貼付）'!A30="DQ"),'[1]2ndヒート - レース結果（貼付）'!A30,IF(MAX('[1]2ndヒート - レース結果（貼付）'!A:A)&gt;A43,A43+1,""))</f>
        <v/>
      </c>
      <c r="B44" s="29" t="str">
        <f>IFERROR(INDEX('[1]2ndヒート - レース結果（貼付）'!A30:$Z$50,MATCH($A44,'[1]2ndヒート - レース結果（貼付）'!A30:$A$50,0),MATCH('2ndヒート - レース暫定結果表'!B$11,'[1]2ndヒート - レース結果（貼付）'!$1:$1,0)),"")</f>
        <v/>
      </c>
      <c r="C44" s="30"/>
      <c r="D44" s="31" t="str">
        <f>IFERROR(INDEX('[1]2ndヒート - レース結果（貼付）'!$A:$Z,MATCH($B44,'[1]2ndヒート - レース結果（貼付）'!$B:$B,0),MATCH('2ndヒート - レース暫定結果表'!D$11,'[1]2ndヒート - レース結果（貼付）'!$1:$1,0)),"")</f>
        <v/>
      </c>
      <c r="E44" s="32" t="str">
        <f>IFERROR(INDEX('[1]2ndヒート - レース結果（貼付）'!$A:$Z,MATCH($B44,'[1]2ndヒート - レース結果（貼付）'!$B:$B,0),MATCH('2ndヒート - レース暫定結果表'!E$11,'[1]2ndヒート - レース結果（貼付）'!$1:$1,0)),"")</f>
        <v/>
      </c>
      <c r="F44" s="33" t="str">
        <f>IFERROR(INDEX('[1]2ndヒート - レース結果（貼付）'!$A:$Z,MATCH($B44,'[1]2ndヒート - レース結果（貼付）'!$B:$B,0),MATCH('2ndヒート - レース暫定結果表'!F$11,'[1]2ndヒート - レース結果（貼付）'!$1:$1,0)),"")</f>
        <v/>
      </c>
      <c r="G44" s="34" t="str">
        <f>IFERROR(INDEX('[1]2ndヒート - レース結果（貼付）'!$A:$Z,MATCH($B44,'[1]2ndヒート - レース結果（貼付）'!$B:$B,0),MATCH('2ndヒート - レース暫定結果表'!G$11,'[1]2ndヒート - レース結果（貼付）'!$1:$1,0)),"")</f>
        <v/>
      </c>
      <c r="H44" s="35" t="str">
        <f>IF(A44="DNS","",IF(A44="DQ","",IFERROR(INDEX('[1]2ndヒート - レース結果（貼付）'!$A:$Z,MATCH($B44,'[1]2ndヒート - レース結果（貼付）'!$B:$B,0),MATCH('2ndヒート - レース暫定結果表'!H$11,'[1]2ndヒート - レース結果（貼付）'!$1:$1,0)),"")))</f>
        <v/>
      </c>
      <c r="I44" s="36" t="str">
        <f>IF(A44="DNS","ｽﾀｰﾄ出来ず",IF(A44="DQ","失　格",IFERROR(INDEX('[1]2ndヒート - レース結果（貼付）'!$A:$Z,MATCH($B44,'[1]2ndヒート - レース結果（貼付）'!$B:$B,0),MATCH('2ndヒート - レース暫定結果表'!I$11,'[1]2ndヒート - レース結果（貼付）'!$1:$1,0)),"")))</f>
        <v/>
      </c>
      <c r="J44" s="41" t="str">
        <f>IF(A44="DNS","",IF(A44="DQ","",IFERROR(INDEX('[1]2ndヒート - レース結果（貼付）'!$A:$Z,MATCH($B44,'[1]2ndヒート - レース結果（貼付）'!$B:$B,0),MATCH('2ndヒート - レース暫定結果表'!J$11,'[1]2ndヒート - レース結果（貼付）'!$1:$1,0)),"")))</f>
        <v/>
      </c>
      <c r="K44" s="41" t="str">
        <f>IF(A44="DNS","",IF(A44="DQ","",IFERROR(INDEX('[1]2ndヒート - レース結果（貼付）'!$A:$Z,MATCH($B44,'[1]2ndヒート - レース結果（貼付）'!$B:$B,0),MATCH('2ndヒート - レース暫定結果表'!K$11,'[1]2ndヒート - レース結果（貼付）'!$1:$1,0)),"")))</f>
        <v/>
      </c>
      <c r="L44" s="38" t="str">
        <f>IF(A44="DNS","",IF(A44="DQ","",IFERROR(INDEX('[1]2ndヒート - レース結果（貼付）'!$A:$Z,MATCH($B44,'[1]2ndヒート - レース結果（貼付）'!$B:$B,0),MATCH('2ndヒート - レース暫定結果表'!L$11,'[1]2ndヒート - レース結果（貼付）'!$1:$1,0)),"")))</f>
        <v/>
      </c>
      <c r="M44" s="39" t="str">
        <f t="shared" si="0"/>
        <v/>
      </c>
      <c r="N44" s="40"/>
      <c r="O44" s="4"/>
      <c r="P44" s="4" t="str">
        <f>IF(IFERROR(INDEX('[1]2ndヒート - レース結果（貼付）'!$A:$Z,MATCH($A44,'[1]2ndヒート - レース結果（貼付）'!$A:$A,0),MATCH('2ndヒート - レース暫定結果表'!P$11,'[1]2ndヒート - レース結果（貼付）'!$1:$1,0)),"")=0,"",IFERROR(INDEX('[1]2ndヒート - レース結果（貼付）'!$A:$Z,MATCH($A44,'[1]2ndヒート - レース結果（貼付）'!$A:$A,0),MATCH('2ndヒート - レース暫定結果表'!P$11,'[1]2ndヒート - レース結果（貼付）'!$1:$1,0)),""))</f>
        <v/>
      </c>
      <c r="Q44" s="4" t="str">
        <f>IF(P44="","",COUNTIF($P$13:P44,"&lt;&gt;"&amp;""))</f>
        <v/>
      </c>
      <c r="R44" s="4" t="str">
        <f t="shared" si="1"/>
        <v/>
      </c>
      <c r="S44" s="4" t="str">
        <f>IF(IFERROR(INDEX('[1]2ndヒート - レース結果（貼付）'!$A:$Z,MATCH($A44,'[1]2ndヒート - レース結果（貼付）'!$A:$A,0),MATCH('2ndヒート - レース暫定結果表'!S$11,'[1]2ndヒート - レース結果（貼付）'!$1:$1,0)),"")=0,"",IFERROR(INDEX('[1]2ndヒート - レース結果（貼付）'!$A:$Z,MATCH($A44,'[1]2ndヒート - レース結果（貼付）'!$A:$A,0),MATCH('2ndヒート - レース暫定結果表'!S$11,'[1]2ndヒート - レース結果（貼付）'!$1:$1,0)),""))</f>
        <v/>
      </c>
      <c r="T44" s="4"/>
      <c r="U44" s="4" t="str">
        <f>IF(IFERROR(INDEX('[1]2ndヒート - レース結果（貼付）'!$A:$Z,MATCH($B44,'[1]2ndヒート - レース結果（貼付）'!$B:$B,0),MATCH('2ndヒート - レース暫定結果表'!U$11,'[1]2ndヒート - レース結果（貼付）'!$1:$1,0)),"")=0,"",IFERROR(INDEX('[1]2ndヒート - レース結果（貼付）'!$A:$Z,MATCH($B44,'[1]2ndヒート - レース結果（貼付）'!$B:$B,0),MATCH('2ndヒート - レース暫定結果表'!U$11,'[1]2ndヒート - レース結果（貼付）'!$1:$1,0)),""))</f>
        <v/>
      </c>
    </row>
    <row r="45" spans="1:21" s="5" customFormat="1" ht="12.75" x14ac:dyDescent="0.2">
      <c r="A45" s="28" t="str">
        <f>IF(OR('[1]2ndヒート - レース結果（貼付）'!A31="DNF",'[1]2ndヒート - レース結果（貼付）'!A31="DNS",'[1]2ndヒート - レース結果（貼付）'!A31="DQ"),'[1]2ndヒート - レース結果（貼付）'!A31,IF(MAX('[1]2ndヒート - レース結果（貼付）'!A:A)&gt;A44,A44+1,""))</f>
        <v/>
      </c>
      <c r="B45" s="29" t="str">
        <f>IFERROR(INDEX('[1]2ndヒート - レース結果（貼付）'!A31:$Z$50,MATCH($A45,'[1]2ndヒート - レース結果（貼付）'!A31:$A$50,0),MATCH('2ndヒート - レース暫定結果表'!B$11,'[1]2ndヒート - レース結果（貼付）'!$1:$1,0)),"")</f>
        <v/>
      </c>
      <c r="C45" s="30"/>
      <c r="D45" s="31" t="str">
        <f>IFERROR(INDEX('[1]2ndヒート - レース結果（貼付）'!$A:$Z,MATCH($B45,'[1]2ndヒート - レース結果（貼付）'!$B:$B,0),MATCH('2ndヒート - レース暫定結果表'!D$11,'[1]2ndヒート - レース結果（貼付）'!$1:$1,0)),"")</f>
        <v/>
      </c>
      <c r="E45" s="32" t="str">
        <f>IFERROR(INDEX('[1]2ndヒート - レース結果（貼付）'!$A:$Z,MATCH($B45,'[1]2ndヒート - レース結果（貼付）'!$B:$B,0),MATCH('2ndヒート - レース暫定結果表'!E$11,'[1]2ndヒート - レース結果（貼付）'!$1:$1,0)),"")</f>
        <v/>
      </c>
      <c r="F45" s="33" t="str">
        <f>IFERROR(INDEX('[1]2ndヒート - レース結果（貼付）'!$A:$Z,MATCH($B45,'[1]2ndヒート - レース結果（貼付）'!$B:$B,0),MATCH('2ndヒート - レース暫定結果表'!F$11,'[1]2ndヒート - レース結果（貼付）'!$1:$1,0)),"")</f>
        <v/>
      </c>
      <c r="G45" s="34" t="str">
        <f>IFERROR(INDEX('[1]2ndヒート - レース結果（貼付）'!$A:$Z,MATCH($B45,'[1]2ndヒート - レース結果（貼付）'!$B:$B,0),MATCH('2ndヒート - レース暫定結果表'!G$11,'[1]2ndヒート - レース結果（貼付）'!$1:$1,0)),"")</f>
        <v/>
      </c>
      <c r="H45" s="35" t="str">
        <f>IF(A45="DNS","",IF(A45="DQ","",IFERROR(INDEX('[1]2ndヒート - レース結果（貼付）'!$A:$Z,MATCH($B45,'[1]2ndヒート - レース結果（貼付）'!$B:$B,0),MATCH('2ndヒート - レース暫定結果表'!H$11,'[1]2ndヒート - レース結果（貼付）'!$1:$1,0)),"")))</f>
        <v/>
      </c>
      <c r="I45" s="36" t="str">
        <f>IF(A45="DNS","ｽﾀｰﾄ出来ず",IF(A45="DQ","失　格",IFERROR(INDEX('[1]2ndヒート - レース結果（貼付）'!$A:$Z,MATCH($B45,'[1]2ndヒート - レース結果（貼付）'!$B:$B,0),MATCH('2ndヒート - レース暫定結果表'!I$11,'[1]2ndヒート - レース結果（貼付）'!$1:$1,0)),"")))</f>
        <v/>
      </c>
      <c r="J45" s="41" t="str">
        <f>IF(A45="DNS","",IF(A45="DQ","",IFERROR(INDEX('[1]2ndヒート - レース結果（貼付）'!$A:$Z,MATCH($B45,'[1]2ndヒート - レース結果（貼付）'!$B:$B,0),MATCH('2ndヒート - レース暫定結果表'!J$11,'[1]2ndヒート - レース結果（貼付）'!$1:$1,0)),"")))</f>
        <v/>
      </c>
      <c r="K45" s="41" t="str">
        <f>IF(A45="DNS","",IF(A45="DQ","",IFERROR(INDEX('[1]2ndヒート - レース結果（貼付）'!$A:$Z,MATCH($B45,'[1]2ndヒート - レース結果（貼付）'!$B:$B,0),MATCH('2ndヒート - レース暫定結果表'!K$11,'[1]2ndヒート - レース結果（貼付）'!$1:$1,0)),"")))</f>
        <v/>
      </c>
      <c r="L45" s="38" t="str">
        <f>IF(A45="DNS","",IF(A45="DQ","",IFERROR(INDEX('[1]2ndヒート - レース結果（貼付）'!$A:$Z,MATCH($B45,'[1]2ndヒート - レース結果（貼付）'!$B:$B,0),MATCH('2ndヒート - レース暫定結果表'!L$11,'[1]2ndヒート - レース結果（貼付）'!$1:$1,0)),"")))</f>
        <v/>
      </c>
      <c r="M45" s="39" t="str">
        <f t="shared" si="0"/>
        <v/>
      </c>
      <c r="N45" s="40"/>
      <c r="O45" s="4"/>
      <c r="P45" s="4" t="str">
        <f>IF(IFERROR(INDEX('[1]2ndヒート - レース結果（貼付）'!$A:$Z,MATCH($A45,'[1]2ndヒート - レース結果（貼付）'!$A:$A,0),MATCH('2ndヒート - レース暫定結果表'!P$11,'[1]2ndヒート - レース結果（貼付）'!$1:$1,0)),"")=0,"",IFERROR(INDEX('[1]2ndヒート - レース結果（貼付）'!$A:$Z,MATCH($A45,'[1]2ndヒート - レース結果（貼付）'!$A:$A,0),MATCH('2ndヒート - レース暫定結果表'!P$11,'[1]2ndヒート - レース結果（貼付）'!$1:$1,0)),""))</f>
        <v/>
      </c>
      <c r="Q45" s="4" t="str">
        <f>IF(P45="","",COUNTIF($P$13:P45,"&lt;&gt;"&amp;""))</f>
        <v/>
      </c>
      <c r="R45" s="4" t="str">
        <f t="shared" si="1"/>
        <v/>
      </c>
      <c r="S45" s="4" t="str">
        <f>IF(IFERROR(INDEX('[1]2ndヒート - レース結果（貼付）'!$A:$Z,MATCH($A45,'[1]2ndヒート - レース結果（貼付）'!$A:$A,0),MATCH('2ndヒート - レース暫定結果表'!S$11,'[1]2ndヒート - レース結果（貼付）'!$1:$1,0)),"")=0,"",IFERROR(INDEX('[1]2ndヒート - レース結果（貼付）'!$A:$Z,MATCH($A45,'[1]2ndヒート - レース結果（貼付）'!$A:$A,0),MATCH('2ndヒート - レース暫定結果表'!S$11,'[1]2ndヒート - レース結果（貼付）'!$1:$1,0)),""))</f>
        <v/>
      </c>
      <c r="T45" s="4"/>
      <c r="U45" s="4" t="str">
        <f>IF(IFERROR(INDEX('[1]2ndヒート - レース結果（貼付）'!$A:$Z,MATCH($B45,'[1]2ndヒート - レース結果（貼付）'!$B:$B,0),MATCH('2ndヒート - レース暫定結果表'!U$11,'[1]2ndヒート - レース結果（貼付）'!$1:$1,0)),"")=0,"",IFERROR(INDEX('[1]2ndヒート - レース結果（貼付）'!$A:$Z,MATCH($B45,'[1]2ndヒート - レース結果（貼付）'!$B:$B,0),MATCH('2ndヒート - レース暫定結果表'!U$11,'[1]2ndヒート - レース結果（貼付）'!$1:$1,0)),""))</f>
        <v/>
      </c>
    </row>
    <row r="46" spans="1:21" s="5" customFormat="1" ht="12.75" x14ac:dyDescent="0.2">
      <c r="A46" s="28" t="str">
        <f>IF(OR('[1]2ndヒート - レース結果（貼付）'!A32="DNF",'[1]2ndヒート - レース結果（貼付）'!A32="DNS",'[1]2ndヒート - レース結果（貼付）'!A32="DQ"),'[1]2ndヒート - レース結果（貼付）'!A32,IF(MAX('[1]2ndヒート - レース結果（貼付）'!A:A)&gt;A45,A45+1,""))</f>
        <v/>
      </c>
      <c r="B46" s="29" t="str">
        <f>IFERROR(INDEX('[1]2ndヒート - レース結果（貼付）'!A32:$Z$50,MATCH($A46,'[1]2ndヒート - レース結果（貼付）'!A32:$A$50,0),MATCH('2ndヒート - レース暫定結果表'!B$11,'[1]2ndヒート - レース結果（貼付）'!$1:$1,0)),"")</f>
        <v/>
      </c>
      <c r="C46" s="30"/>
      <c r="D46" s="31" t="str">
        <f>IFERROR(INDEX('[1]2ndヒート - レース結果（貼付）'!$A:$Z,MATCH($B46,'[1]2ndヒート - レース結果（貼付）'!$B:$B,0),MATCH('2ndヒート - レース暫定結果表'!D$11,'[1]2ndヒート - レース結果（貼付）'!$1:$1,0)),"")</f>
        <v/>
      </c>
      <c r="E46" s="32" t="str">
        <f>IFERROR(INDEX('[1]2ndヒート - レース結果（貼付）'!$A:$Z,MATCH($B46,'[1]2ndヒート - レース結果（貼付）'!$B:$B,0),MATCH('2ndヒート - レース暫定結果表'!E$11,'[1]2ndヒート - レース結果（貼付）'!$1:$1,0)),"")</f>
        <v/>
      </c>
      <c r="F46" s="33" t="str">
        <f>IFERROR(INDEX('[1]2ndヒート - レース結果（貼付）'!$A:$Z,MATCH($B46,'[1]2ndヒート - レース結果（貼付）'!$B:$B,0),MATCH('2ndヒート - レース暫定結果表'!F$11,'[1]2ndヒート - レース結果（貼付）'!$1:$1,0)),"")</f>
        <v/>
      </c>
      <c r="G46" s="34" t="str">
        <f>IFERROR(INDEX('[1]2ndヒート - レース結果（貼付）'!$A:$Z,MATCH($B46,'[1]2ndヒート - レース結果（貼付）'!$B:$B,0),MATCH('2ndヒート - レース暫定結果表'!G$11,'[1]2ndヒート - レース結果（貼付）'!$1:$1,0)),"")</f>
        <v/>
      </c>
      <c r="H46" s="35" t="str">
        <f>IF(A46="DNS","",IF(A46="DQ","",IFERROR(INDEX('[1]2ndヒート - レース結果（貼付）'!$A:$Z,MATCH($B46,'[1]2ndヒート - レース結果（貼付）'!$B:$B,0),MATCH('2ndヒート - レース暫定結果表'!H$11,'[1]2ndヒート - レース結果（貼付）'!$1:$1,0)),"")))</f>
        <v/>
      </c>
      <c r="I46" s="36" t="str">
        <f>IF(A46="DNS","ｽﾀｰﾄ出来ず",IF(A46="DQ","失　格",IFERROR(INDEX('[1]2ndヒート - レース結果（貼付）'!$A:$Z,MATCH($B46,'[1]2ndヒート - レース結果（貼付）'!$B:$B,0),MATCH('2ndヒート - レース暫定結果表'!I$11,'[1]2ndヒート - レース結果（貼付）'!$1:$1,0)),"")))</f>
        <v/>
      </c>
      <c r="J46" s="41" t="str">
        <f>IF(A46="DNS","",IF(A46="DQ","",IFERROR(INDEX('[1]2ndヒート - レース結果（貼付）'!$A:$Z,MATCH($B46,'[1]2ndヒート - レース結果（貼付）'!$B:$B,0),MATCH('2ndヒート - レース暫定結果表'!J$11,'[1]2ndヒート - レース結果（貼付）'!$1:$1,0)),"")))</f>
        <v/>
      </c>
      <c r="K46" s="41" t="str">
        <f>IF(A46="DNS","",IF(A46="DQ","",IFERROR(INDEX('[1]2ndヒート - レース結果（貼付）'!$A:$Z,MATCH($B46,'[1]2ndヒート - レース結果（貼付）'!$B:$B,0),MATCH('2ndヒート - レース暫定結果表'!K$11,'[1]2ndヒート - レース結果（貼付）'!$1:$1,0)),"")))</f>
        <v/>
      </c>
      <c r="L46" s="38" t="str">
        <f>IF(A46="DNS","",IF(A46="DQ","",IFERROR(INDEX('[1]2ndヒート - レース結果（貼付）'!$A:$Z,MATCH($B46,'[1]2ndヒート - レース結果（貼付）'!$B:$B,0),MATCH('2ndヒート - レース暫定結果表'!L$11,'[1]2ndヒート - レース結果（貼付）'!$1:$1,0)),"")))</f>
        <v/>
      </c>
      <c r="M46" s="39" t="str">
        <f t="shared" si="0"/>
        <v/>
      </c>
      <c r="N46" s="40"/>
      <c r="O46" s="4"/>
      <c r="P46" s="4" t="str">
        <f>IF(IFERROR(INDEX('[1]2ndヒート - レース結果（貼付）'!$A:$Z,MATCH($A46,'[1]2ndヒート - レース結果（貼付）'!$A:$A,0),MATCH('2ndヒート - レース暫定結果表'!P$11,'[1]2ndヒート - レース結果（貼付）'!$1:$1,0)),"")=0,"",IFERROR(INDEX('[1]2ndヒート - レース結果（貼付）'!$A:$Z,MATCH($A46,'[1]2ndヒート - レース結果（貼付）'!$A:$A,0),MATCH('2ndヒート - レース暫定結果表'!P$11,'[1]2ndヒート - レース結果（貼付）'!$1:$1,0)),""))</f>
        <v/>
      </c>
      <c r="Q46" s="4" t="str">
        <f>IF(P46="","",COUNTIF($P$13:P46,"&lt;&gt;"&amp;""))</f>
        <v/>
      </c>
      <c r="R46" s="4" t="str">
        <f t="shared" si="1"/>
        <v/>
      </c>
      <c r="S46" s="4" t="str">
        <f>IF(IFERROR(INDEX('[1]2ndヒート - レース結果（貼付）'!$A:$Z,MATCH($A46,'[1]2ndヒート - レース結果（貼付）'!$A:$A,0),MATCH('2ndヒート - レース暫定結果表'!S$11,'[1]2ndヒート - レース結果（貼付）'!$1:$1,0)),"")=0,"",IFERROR(INDEX('[1]2ndヒート - レース結果（貼付）'!$A:$Z,MATCH($A46,'[1]2ndヒート - レース結果（貼付）'!$A:$A,0),MATCH('2ndヒート - レース暫定結果表'!S$11,'[1]2ndヒート - レース結果（貼付）'!$1:$1,0)),""))</f>
        <v/>
      </c>
      <c r="T46" s="4"/>
      <c r="U46" s="4" t="str">
        <f>IF(IFERROR(INDEX('[1]2ndヒート - レース結果（貼付）'!$A:$Z,MATCH($B46,'[1]2ndヒート - レース結果（貼付）'!$B:$B,0),MATCH('2ndヒート - レース暫定結果表'!U$11,'[1]2ndヒート - レース結果（貼付）'!$1:$1,0)),"")=0,"",IFERROR(INDEX('[1]2ndヒート - レース結果（貼付）'!$A:$Z,MATCH($B46,'[1]2ndヒート - レース結果（貼付）'!$B:$B,0),MATCH('2ndヒート - レース暫定結果表'!U$11,'[1]2ndヒート - レース結果（貼付）'!$1:$1,0)),""))</f>
        <v/>
      </c>
    </row>
    <row r="47" spans="1:21" s="5" customFormat="1" ht="12.75" x14ac:dyDescent="0.2">
      <c r="A47" s="28" t="str">
        <f>IF(OR('[1]2ndヒート - レース結果（貼付）'!A33="DNF",'[1]2ndヒート - レース結果（貼付）'!A33="DNS",'[1]2ndヒート - レース結果（貼付）'!A33="DQ"),'[1]2ndヒート - レース結果（貼付）'!A33,IF(MAX('[1]2ndヒート - レース結果（貼付）'!A:A)&gt;A46,A46+1,""))</f>
        <v/>
      </c>
      <c r="B47" s="29" t="str">
        <f>IFERROR(INDEX('[1]2ndヒート - レース結果（貼付）'!A33:$Z$50,MATCH($A47,'[1]2ndヒート - レース結果（貼付）'!A33:$A$50,0),MATCH('2ndヒート - レース暫定結果表'!B$11,'[1]2ndヒート - レース結果（貼付）'!$1:$1,0)),"")</f>
        <v/>
      </c>
      <c r="C47" s="30"/>
      <c r="D47" s="31" t="str">
        <f>IFERROR(INDEX('[1]2ndヒート - レース結果（貼付）'!$A:$Z,MATCH($B47,'[1]2ndヒート - レース結果（貼付）'!$B:$B,0),MATCH('2ndヒート - レース暫定結果表'!D$11,'[1]2ndヒート - レース結果（貼付）'!$1:$1,0)),"")</f>
        <v/>
      </c>
      <c r="E47" s="32" t="str">
        <f>IFERROR(INDEX('[1]2ndヒート - レース結果（貼付）'!$A:$Z,MATCH($B47,'[1]2ndヒート - レース結果（貼付）'!$B:$B,0),MATCH('2ndヒート - レース暫定結果表'!E$11,'[1]2ndヒート - レース結果（貼付）'!$1:$1,0)),"")</f>
        <v/>
      </c>
      <c r="F47" s="33" t="str">
        <f>IFERROR(INDEX('[1]2ndヒート - レース結果（貼付）'!$A:$Z,MATCH($B47,'[1]2ndヒート - レース結果（貼付）'!$B:$B,0),MATCH('2ndヒート - レース暫定結果表'!F$11,'[1]2ndヒート - レース結果（貼付）'!$1:$1,0)),"")</f>
        <v/>
      </c>
      <c r="G47" s="34" t="str">
        <f>IFERROR(INDEX('[1]2ndヒート - レース結果（貼付）'!$A:$Z,MATCH($B47,'[1]2ndヒート - レース結果（貼付）'!$B:$B,0),MATCH('2ndヒート - レース暫定結果表'!G$11,'[1]2ndヒート - レース結果（貼付）'!$1:$1,0)),"")</f>
        <v/>
      </c>
      <c r="H47" s="35" t="str">
        <f>IF(A47="DNS","",IF(A47="DQ","",IFERROR(INDEX('[1]2ndヒート - レース結果（貼付）'!$A:$Z,MATCH($B47,'[1]2ndヒート - レース結果（貼付）'!$B:$B,0),MATCH('2ndヒート - レース暫定結果表'!H$11,'[1]2ndヒート - レース結果（貼付）'!$1:$1,0)),"")))</f>
        <v/>
      </c>
      <c r="I47" s="36" t="str">
        <f>IF(A47="DNS","ｽﾀｰﾄ出来ず",IF(A47="DQ","失　格",IFERROR(INDEX('[1]2ndヒート - レース結果（貼付）'!$A:$Z,MATCH($B47,'[1]2ndヒート - レース結果（貼付）'!$B:$B,0),MATCH('2ndヒート - レース暫定結果表'!I$11,'[1]2ndヒート - レース結果（貼付）'!$1:$1,0)),"")))</f>
        <v/>
      </c>
      <c r="J47" s="41" t="str">
        <f>IF(A47="DNS","",IF(A47="DQ","",IFERROR(INDEX('[1]2ndヒート - レース結果（貼付）'!$A:$Z,MATCH($B47,'[1]2ndヒート - レース結果（貼付）'!$B:$B,0),MATCH('2ndヒート - レース暫定結果表'!J$11,'[1]2ndヒート - レース結果（貼付）'!$1:$1,0)),"")))</f>
        <v/>
      </c>
      <c r="K47" s="41" t="str">
        <f>IF(A47="DNS","",IF(A47="DQ","",IFERROR(INDEX('[1]2ndヒート - レース結果（貼付）'!$A:$Z,MATCH($B47,'[1]2ndヒート - レース結果（貼付）'!$B:$B,0),MATCH('2ndヒート - レース暫定結果表'!K$11,'[1]2ndヒート - レース結果（貼付）'!$1:$1,0)),"")))</f>
        <v/>
      </c>
      <c r="L47" s="38" t="str">
        <f>IF(A47="DNS","",IF(A47="DQ","",IFERROR(INDEX('[1]2ndヒート - レース結果（貼付）'!$A:$Z,MATCH($B47,'[1]2ndヒート - レース結果（貼付）'!$B:$B,0),MATCH('2ndヒート - レース暫定結果表'!L$11,'[1]2ndヒート - レース結果（貼付）'!$1:$1,0)),"")))</f>
        <v/>
      </c>
      <c r="M47" s="39" t="str">
        <f t="shared" si="0"/>
        <v/>
      </c>
      <c r="N47" s="40"/>
      <c r="O47" s="4"/>
      <c r="P47" s="4" t="str">
        <f>IF(IFERROR(INDEX('[1]2ndヒート - レース結果（貼付）'!$A:$Z,MATCH($A47,'[1]2ndヒート - レース結果（貼付）'!$A:$A,0),MATCH('2ndヒート - レース暫定結果表'!P$11,'[1]2ndヒート - レース結果（貼付）'!$1:$1,0)),"")=0,"",IFERROR(INDEX('[1]2ndヒート - レース結果（貼付）'!$A:$Z,MATCH($A47,'[1]2ndヒート - レース結果（貼付）'!$A:$A,0),MATCH('2ndヒート - レース暫定結果表'!P$11,'[1]2ndヒート - レース結果（貼付）'!$1:$1,0)),""))</f>
        <v/>
      </c>
      <c r="Q47" s="4" t="str">
        <f>IF(P47="","",COUNTIF($P$13:P47,"&lt;&gt;"&amp;""))</f>
        <v/>
      </c>
      <c r="R47" s="4" t="str">
        <f t="shared" si="1"/>
        <v/>
      </c>
      <c r="S47" s="4" t="str">
        <f>IF(IFERROR(INDEX('[1]2ndヒート - レース結果（貼付）'!$A:$Z,MATCH($A47,'[1]2ndヒート - レース結果（貼付）'!$A:$A,0),MATCH('2ndヒート - レース暫定結果表'!S$11,'[1]2ndヒート - レース結果（貼付）'!$1:$1,0)),"")=0,"",IFERROR(INDEX('[1]2ndヒート - レース結果（貼付）'!$A:$Z,MATCH($A47,'[1]2ndヒート - レース結果（貼付）'!$A:$A,0),MATCH('2ndヒート - レース暫定結果表'!S$11,'[1]2ndヒート - レース結果（貼付）'!$1:$1,0)),""))</f>
        <v/>
      </c>
      <c r="T47" s="4"/>
      <c r="U47" s="4" t="str">
        <f>IF(IFERROR(INDEX('[1]2ndヒート - レース結果（貼付）'!$A:$Z,MATCH($B47,'[1]2ndヒート - レース結果（貼付）'!$B:$B,0),MATCH('2ndヒート - レース暫定結果表'!U$11,'[1]2ndヒート - レース結果（貼付）'!$1:$1,0)),"")=0,"",IFERROR(INDEX('[1]2ndヒート - レース結果（貼付）'!$A:$Z,MATCH($B47,'[1]2ndヒート - レース結果（貼付）'!$B:$B,0),MATCH('2ndヒート - レース暫定結果表'!U$11,'[1]2ndヒート - レース結果（貼付）'!$1:$1,0)),""))</f>
        <v/>
      </c>
    </row>
    <row r="48" spans="1:21" s="5" customFormat="1" ht="12.75" x14ac:dyDescent="0.2">
      <c r="A48" s="28" t="str">
        <f>IF(OR('[1]2ndヒート - レース結果（貼付）'!A34="DNF",'[1]2ndヒート - レース結果（貼付）'!A34="DNS",'[1]2ndヒート - レース結果（貼付）'!A34="DQ"),'[1]2ndヒート - レース結果（貼付）'!A34,IF(MAX('[1]2ndヒート - レース結果（貼付）'!A:A)&gt;A47,A47+1,""))</f>
        <v/>
      </c>
      <c r="B48" s="29" t="str">
        <f>IFERROR(INDEX('[1]2ndヒート - レース結果（貼付）'!A34:$Z$50,MATCH($A48,'[1]2ndヒート - レース結果（貼付）'!A34:$A$50,0),MATCH('2ndヒート - レース暫定結果表'!B$11,'[1]2ndヒート - レース結果（貼付）'!$1:$1,0)),"")</f>
        <v/>
      </c>
      <c r="C48" s="30"/>
      <c r="D48" s="31" t="str">
        <f>IFERROR(INDEX('[1]2ndヒート - レース結果（貼付）'!$A:$Z,MATCH($B48,'[1]2ndヒート - レース結果（貼付）'!$B:$B,0),MATCH('2ndヒート - レース暫定結果表'!D$11,'[1]2ndヒート - レース結果（貼付）'!$1:$1,0)),"")</f>
        <v/>
      </c>
      <c r="E48" s="32" t="str">
        <f>IFERROR(INDEX('[1]2ndヒート - レース結果（貼付）'!$A:$Z,MATCH($B48,'[1]2ndヒート - レース結果（貼付）'!$B:$B,0),MATCH('2ndヒート - レース暫定結果表'!E$11,'[1]2ndヒート - レース結果（貼付）'!$1:$1,0)),"")</f>
        <v/>
      </c>
      <c r="F48" s="33" t="str">
        <f>IFERROR(INDEX('[1]2ndヒート - レース結果（貼付）'!$A:$Z,MATCH($B48,'[1]2ndヒート - レース結果（貼付）'!$B:$B,0),MATCH('2ndヒート - レース暫定結果表'!F$11,'[1]2ndヒート - レース結果（貼付）'!$1:$1,0)),"")</f>
        <v/>
      </c>
      <c r="G48" s="34" t="str">
        <f>IFERROR(INDEX('[1]2ndヒート - レース結果（貼付）'!$A:$Z,MATCH($B48,'[1]2ndヒート - レース結果（貼付）'!$B:$B,0),MATCH('2ndヒート - レース暫定結果表'!G$11,'[1]2ndヒート - レース結果（貼付）'!$1:$1,0)),"")</f>
        <v/>
      </c>
      <c r="H48" s="35" t="str">
        <f>IF(A48="DNS","",IF(A48="DQ","",IFERROR(INDEX('[1]2ndヒート - レース結果（貼付）'!$A:$Z,MATCH($B48,'[1]2ndヒート - レース結果（貼付）'!$B:$B,0),MATCH('2ndヒート - レース暫定結果表'!H$11,'[1]2ndヒート - レース結果（貼付）'!$1:$1,0)),"")))</f>
        <v/>
      </c>
      <c r="I48" s="36" t="str">
        <f>IF(A48="DNS","ｽﾀｰﾄ出来ず",IF(A48="DQ","失　格",IFERROR(INDEX('[1]2ndヒート - レース結果（貼付）'!$A:$Z,MATCH($B48,'[1]2ndヒート - レース結果（貼付）'!$B:$B,0),MATCH('2ndヒート - レース暫定結果表'!I$11,'[1]2ndヒート - レース結果（貼付）'!$1:$1,0)),"")))</f>
        <v/>
      </c>
      <c r="J48" s="41" t="str">
        <f>IF(A48="DNS","",IF(A48="DQ","",IFERROR(INDEX('[1]2ndヒート - レース結果（貼付）'!$A:$Z,MATCH($B48,'[1]2ndヒート - レース結果（貼付）'!$B:$B,0),MATCH('2ndヒート - レース暫定結果表'!J$11,'[1]2ndヒート - レース結果（貼付）'!$1:$1,0)),"")))</f>
        <v/>
      </c>
      <c r="K48" s="41" t="str">
        <f>IF(A48="DNS","",IF(A48="DQ","",IFERROR(INDEX('[1]2ndヒート - レース結果（貼付）'!$A:$Z,MATCH($B48,'[1]2ndヒート - レース結果（貼付）'!$B:$B,0),MATCH('2ndヒート - レース暫定結果表'!K$11,'[1]2ndヒート - レース結果（貼付）'!$1:$1,0)),"")))</f>
        <v/>
      </c>
      <c r="L48" s="38" t="str">
        <f>IF(A48="DNS","",IF(A48="DQ","",IFERROR(INDEX('[1]2ndヒート - レース結果（貼付）'!$A:$Z,MATCH($B48,'[1]2ndヒート - レース結果（貼付）'!$B:$B,0),MATCH('2ndヒート - レース暫定結果表'!L$11,'[1]2ndヒート - レース結果（貼付）'!$1:$1,0)),"")))</f>
        <v/>
      </c>
      <c r="M48" s="39" t="str">
        <f t="shared" si="0"/>
        <v/>
      </c>
      <c r="N48" s="40"/>
      <c r="O48" s="4"/>
      <c r="P48" s="4" t="str">
        <f>IF(IFERROR(INDEX('[1]2ndヒート - レース結果（貼付）'!$A:$Z,MATCH($A48,'[1]2ndヒート - レース結果（貼付）'!$A:$A,0),MATCH('2ndヒート - レース暫定結果表'!P$11,'[1]2ndヒート - レース結果（貼付）'!$1:$1,0)),"")=0,"",IFERROR(INDEX('[1]2ndヒート - レース結果（貼付）'!$A:$Z,MATCH($A48,'[1]2ndヒート - レース結果（貼付）'!$A:$A,0),MATCH('2ndヒート - レース暫定結果表'!P$11,'[1]2ndヒート - レース結果（貼付）'!$1:$1,0)),""))</f>
        <v/>
      </c>
      <c r="Q48" s="4" t="str">
        <f>IF(P48="","",COUNTIF($P$13:P48,"&lt;&gt;"&amp;""))</f>
        <v/>
      </c>
      <c r="R48" s="4" t="str">
        <f t="shared" si="1"/>
        <v/>
      </c>
      <c r="S48" s="4" t="str">
        <f>IF(IFERROR(INDEX('[1]2ndヒート - レース結果（貼付）'!$A:$Z,MATCH($A48,'[1]2ndヒート - レース結果（貼付）'!$A:$A,0),MATCH('2ndヒート - レース暫定結果表'!S$11,'[1]2ndヒート - レース結果（貼付）'!$1:$1,0)),"")=0,"",IFERROR(INDEX('[1]2ndヒート - レース結果（貼付）'!$A:$Z,MATCH($A48,'[1]2ndヒート - レース結果（貼付）'!$A:$A,0),MATCH('2ndヒート - レース暫定結果表'!S$11,'[1]2ndヒート - レース結果（貼付）'!$1:$1,0)),""))</f>
        <v/>
      </c>
      <c r="T48" s="4"/>
      <c r="U48" s="4" t="str">
        <f>IF(IFERROR(INDEX('[1]2ndヒート - レース結果（貼付）'!$A:$Z,MATCH($B48,'[1]2ndヒート - レース結果（貼付）'!$B:$B,0),MATCH('2ndヒート - レース暫定結果表'!U$11,'[1]2ndヒート - レース結果（貼付）'!$1:$1,0)),"")=0,"",IFERROR(INDEX('[1]2ndヒート - レース結果（貼付）'!$A:$Z,MATCH($B48,'[1]2ndヒート - レース結果（貼付）'!$B:$B,0),MATCH('2ndヒート - レース暫定結果表'!U$11,'[1]2ndヒート - レース結果（貼付）'!$1:$1,0)),""))</f>
        <v/>
      </c>
    </row>
    <row r="49" spans="1:21" s="5" customFormat="1" ht="12.75" x14ac:dyDescent="0.2">
      <c r="A49" s="28" t="str">
        <f>IF(OR('[1]2ndヒート - レース結果（貼付）'!A35="DNF",'[1]2ndヒート - レース結果（貼付）'!A35="DNS",'[1]2ndヒート - レース結果（貼付）'!A35="DQ"),'[1]2ndヒート - レース結果（貼付）'!A35,IF(MAX('[1]2ndヒート - レース結果（貼付）'!A:A)&gt;A48,A48+1,""))</f>
        <v/>
      </c>
      <c r="B49" s="29" t="str">
        <f>IFERROR(INDEX('[1]2ndヒート - レース結果（貼付）'!A35:$Z$50,MATCH($A49,'[1]2ndヒート - レース結果（貼付）'!A35:$A$50,0),MATCH('2ndヒート - レース暫定結果表'!B$11,'[1]2ndヒート - レース結果（貼付）'!$1:$1,0)),"")</f>
        <v/>
      </c>
      <c r="C49" s="30"/>
      <c r="D49" s="31" t="str">
        <f>IFERROR(INDEX('[1]2ndヒート - レース結果（貼付）'!$A:$Z,MATCH($B49,'[1]2ndヒート - レース結果（貼付）'!$B:$B,0),MATCH('2ndヒート - レース暫定結果表'!D$11,'[1]2ndヒート - レース結果（貼付）'!$1:$1,0)),"")</f>
        <v/>
      </c>
      <c r="E49" s="32" t="str">
        <f>IFERROR(INDEX('[1]2ndヒート - レース結果（貼付）'!$A:$Z,MATCH($B49,'[1]2ndヒート - レース結果（貼付）'!$B:$B,0),MATCH('2ndヒート - レース暫定結果表'!E$11,'[1]2ndヒート - レース結果（貼付）'!$1:$1,0)),"")</f>
        <v/>
      </c>
      <c r="F49" s="33" t="str">
        <f>IFERROR(INDEX('[1]2ndヒート - レース結果（貼付）'!$A:$Z,MATCH($B49,'[1]2ndヒート - レース結果（貼付）'!$B:$B,0),MATCH('2ndヒート - レース暫定結果表'!F$11,'[1]2ndヒート - レース結果（貼付）'!$1:$1,0)),"")</f>
        <v/>
      </c>
      <c r="G49" s="34" t="str">
        <f>IFERROR(INDEX('[1]2ndヒート - レース結果（貼付）'!$A:$Z,MATCH($B49,'[1]2ndヒート - レース結果（貼付）'!$B:$B,0),MATCH('2ndヒート - レース暫定結果表'!G$11,'[1]2ndヒート - レース結果（貼付）'!$1:$1,0)),"")</f>
        <v/>
      </c>
      <c r="H49" s="35" t="str">
        <f>IF(A49="DNS","",IF(A49="DQ","",IFERROR(INDEX('[1]2ndヒート - レース結果（貼付）'!$A:$Z,MATCH($B49,'[1]2ndヒート - レース結果（貼付）'!$B:$B,0),MATCH('2ndヒート - レース暫定結果表'!H$11,'[1]2ndヒート - レース結果（貼付）'!$1:$1,0)),"")))</f>
        <v/>
      </c>
      <c r="I49" s="36" t="str">
        <f>IF(A49="DNS","ｽﾀｰﾄ出来ず",IF(A49="DQ","失　格",IFERROR(INDEX('[1]2ndヒート - レース結果（貼付）'!$A:$Z,MATCH($B49,'[1]2ndヒート - レース結果（貼付）'!$B:$B,0),MATCH('2ndヒート - レース暫定結果表'!I$11,'[1]2ndヒート - レース結果（貼付）'!$1:$1,0)),"")))</f>
        <v/>
      </c>
      <c r="J49" s="41" t="str">
        <f>IF(A49="DNS","",IF(A49="DQ","",IFERROR(INDEX('[1]2ndヒート - レース結果（貼付）'!$A:$Z,MATCH($B49,'[1]2ndヒート - レース結果（貼付）'!$B:$B,0),MATCH('2ndヒート - レース暫定結果表'!J$11,'[1]2ndヒート - レース結果（貼付）'!$1:$1,0)),"")))</f>
        <v/>
      </c>
      <c r="K49" s="41" t="str">
        <f>IF(A49="DNS","",IF(A49="DQ","",IFERROR(INDEX('[1]2ndヒート - レース結果（貼付）'!$A:$Z,MATCH($B49,'[1]2ndヒート - レース結果（貼付）'!$B:$B,0),MATCH('2ndヒート - レース暫定結果表'!K$11,'[1]2ndヒート - レース結果（貼付）'!$1:$1,0)),"")))</f>
        <v/>
      </c>
      <c r="L49" s="38" t="str">
        <f>IF(A49="DNS","",IF(A49="DQ","",IFERROR(INDEX('[1]2ndヒート - レース結果（貼付）'!$A:$Z,MATCH($B49,'[1]2ndヒート - レース結果（貼付）'!$B:$B,0),MATCH('2ndヒート - レース暫定結果表'!L$11,'[1]2ndヒート - レース結果（貼付）'!$1:$1,0)),"")))</f>
        <v/>
      </c>
      <c r="M49" s="39" t="str">
        <f t="shared" si="0"/>
        <v/>
      </c>
      <c r="N49" s="40"/>
      <c r="O49" s="4"/>
      <c r="P49" s="4" t="str">
        <f>IF(IFERROR(INDEX('[1]2ndヒート - レース結果（貼付）'!$A:$Z,MATCH($A49,'[1]2ndヒート - レース結果（貼付）'!$A:$A,0),MATCH('2ndヒート - レース暫定結果表'!P$11,'[1]2ndヒート - レース結果（貼付）'!$1:$1,0)),"")=0,"",IFERROR(INDEX('[1]2ndヒート - レース結果（貼付）'!$A:$Z,MATCH($A49,'[1]2ndヒート - レース結果（貼付）'!$A:$A,0),MATCH('2ndヒート - レース暫定結果表'!P$11,'[1]2ndヒート - レース結果（貼付）'!$1:$1,0)),""))</f>
        <v/>
      </c>
      <c r="Q49" s="4" t="str">
        <f>IF(P49="","",COUNTIF($P$13:P49,"&lt;&gt;"&amp;""))</f>
        <v/>
      </c>
      <c r="R49" s="4" t="str">
        <f t="shared" si="1"/>
        <v/>
      </c>
      <c r="S49" s="4" t="str">
        <f>IF(IFERROR(INDEX('[1]2ndヒート - レース結果（貼付）'!$A:$Z,MATCH($A49,'[1]2ndヒート - レース結果（貼付）'!$A:$A,0),MATCH('2ndヒート - レース暫定結果表'!S$11,'[1]2ndヒート - レース結果（貼付）'!$1:$1,0)),"")=0,"",IFERROR(INDEX('[1]2ndヒート - レース結果（貼付）'!$A:$Z,MATCH($A49,'[1]2ndヒート - レース結果（貼付）'!$A:$A,0),MATCH('2ndヒート - レース暫定結果表'!S$11,'[1]2ndヒート - レース結果（貼付）'!$1:$1,0)),""))</f>
        <v/>
      </c>
      <c r="T49" s="4"/>
      <c r="U49" s="4" t="str">
        <f>IF(IFERROR(INDEX('[1]2ndヒート - レース結果（貼付）'!$A:$Z,MATCH($B49,'[1]2ndヒート - レース結果（貼付）'!$B:$B,0),MATCH('2ndヒート - レース暫定結果表'!U$11,'[1]2ndヒート - レース結果（貼付）'!$1:$1,0)),"")=0,"",IFERROR(INDEX('[1]2ndヒート - レース結果（貼付）'!$A:$Z,MATCH($B49,'[1]2ndヒート - レース結果（貼付）'!$B:$B,0),MATCH('2ndヒート - レース暫定結果表'!U$11,'[1]2ndヒート - レース結果（貼付）'!$1:$1,0)),""))</f>
        <v/>
      </c>
    </row>
    <row r="50" spans="1:21" s="5" customFormat="1" ht="12.75" customHeight="1" x14ac:dyDescent="0.15">
      <c r="A50" s="7"/>
      <c r="B50" s="29"/>
      <c r="C50" s="7"/>
      <c r="D50" s="7"/>
      <c r="E50" s="7"/>
      <c r="F50" s="7"/>
      <c r="G50" s="7"/>
      <c r="H50" s="7"/>
      <c r="I50" s="7"/>
      <c r="J50" s="7"/>
      <c r="K50" s="7"/>
      <c r="L50" s="43"/>
      <c r="M50" s="19"/>
      <c r="N50" s="7"/>
      <c r="O50" s="4"/>
      <c r="P50" s="4"/>
      <c r="Q50" s="4"/>
      <c r="R50" s="4"/>
      <c r="S50" s="4"/>
      <c r="T50" s="4"/>
      <c r="U50" s="4" t="str">
        <f>IF(IFERROR(INDEX('[1]2ndヒート - レース結果（貼付）'!$A:$Z,MATCH($B50,'[1]2ndヒート - レース結果（貼付）'!$B:$B,0),MATCH('2ndヒート - レース暫定結果表'!U$11,'[1]2ndヒート - レース結果（貼付）'!$1:$1,0)),"")=0,"",IFERROR(INDEX('[1]2ndヒート - レース結果（貼付）'!$A:$Z,MATCH($B50,'[1]2ndヒート - レース結果（貼付）'!$B:$B,0),MATCH('2ndヒート - レース暫定結果表'!U$11,'[1]2ndヒート - レース結果（貼付）'!$1:$1,0)),""))</f>
        <v/>
      </c>
    </row>
    <row r="51" spans="1:21" s="5" customFormat="1" ht="12.75" customHeight="1" x14ac:dyDescent="0.2">
      <c r="A51" s="44" t="s">
        <v>30</v>
      </c>
      <c r="B51" s="7"/>
      <c r="C51" s="7"/>
      <c r="D51" s="45" t="str">
        <f>"No."&amp;IFERROR(INDEX($A12:$Z50,MATCH($I$51,$U$12:$U$50,0),MATCH("No.",$11:$11,0)),"")&amp;"　"&amp;IFERROR(INDEX($A12:$Z50,MATCH($I$51,$U$12:$U$50,0),MATCH("名前",$11:$11,0)),"")</f>
        <v>No.77　三船 祐一</v>
      </c>
      <c r="E51" s="46" t="str">
        <f>IFERROR(INDEX($A12:$Z50,MATCH($I$51,$U$12:$U$50,0),MATCH("team",$11:$11,0)),"")</f>
        <v>Gren Blue RT</v>
      </c>
      <c r="F51" s="47">
        <f>1.264/MAX(U:U)*3600</f>
        <v>57.008982823638483</v>
      </c>
      <c r="G51" s="1"/>
      <c r="H51" s="46" t="str">
        <f>INDEX('[1]2ndヒート - レース結果（貼付）'!$A:$Z,MATCH(INDEX($A12:$Z50,MATCH($I$51,$U$12:$U$50,0),MATCH("No.",$11:$11,0)),'[1]2ndヒート - レース結果（貼付）'!$B:$B,0),MATCH("In Lap",'[1]2ndヒート - レース結果（貼付）'!$1:$1,0))&amp;"/"&amp;IFERROR(INDEX($A12:$Z50,MATCH($I$51,$U$12:$U$50,0),MATCH("laps",$11:$11,0)),"")</f>
        <v>6/6</v>
      </c>
      <c r="I51" s="48">
        <f>MAX(U:U)</f>
        <v>79.819000000000003</v>
      </c>
      <c r="J51" s="49" t="s">
        <v>31</v>
      </c>
      <c r="K51" s="7"/>
      <c r="L51" s="43"/>
      <c r="M51" s="19"/>
      <c r="N51" s="7"/>
      <c r="O51" s="4"/>
      <c r="P51" s="4"/>
      <c r="Q51" s="4"/>
      <c r="R51" s="4"/>
      <c r="S51" s="4"/>
      <c r="T51" s="4"/>
      <c r="U51" s="4"/>
    </row>
    <row r="52" spans="1:21" s="5" customFormat="1" ht="2.1" customHeight="1" x14ac:dyDescent="0.2">
      <c r="A52" s="44"/>
      <c r="B52" s="7"/>
      <c r="C52" s="7"/>
      <c r="D52" s="50"/>
      <c r="E52" s="46"/>
      <c r="F52" s="47"/>
      <c r="G52" s="1"/>
      <c r="H52" s="46"/>
      <c r="I52" s="48"/>
      <c r="J52" s="49"/>
      <c r="K52" s="7"/>
      <c r="L52" s="43"/>
      <c r="M52" s="19"/>
      <c r="N52" s="7"/>
      <c r="O52" s="4"/>
      <c r="P52" s="4"/>
      <c r="Q52" s="4"/>
      <c r="R52" s="4"/>
      <c r="S52" s="4"/>
      <c r="T52" s="4"/>
      <c r="U52" s="4"/>
    </row>
    <row r="53" spans="1:21" s="5" customFormat="1" ht="12.75" customHeight="1" x14ac:dyDescent="0.2">
      <c r="A53" s="44" t="str">
        <f>IF(COUNTIF(M:M,"R")&gt;=1,"R マークの車は、コースレコードを更新しました。従来のレコードタイムは"&amp;"　"&amp;TEXT(ROUND($M$11,3),"[&lt;1]m'ss.000;##0.000"),"")</f>
        <v/>
      </c>
      <c r="B53" s="7"/>
      <c r="C53" s="7"/>
      <c r="D53" s="50"/>
      <c r="E53" s="46"/>
      <c r="F53" s="47"/>
      <c r="G53" s="1"/>
      <c r="H53" s="46"/>
      <c r="I53" s="48"/>
      <c r="J53" s="49"/>
      <c r="K53" s="7"/>
      <c r="L53" s="43"/>
      <c r="M53" s="19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4"/>
      <c r="B54" s="7"/>
      <c r="C54" s="7"/>
      <c r="D54" s="50"/>
      <c r="E54" s="46"/>
      <c r="F54" s="47"/>
      <c r="H54" s="46"/>
      <c r="I54" s="48"/>
      <c r="J54" s="49"/>
      <c r="K54" s="7"/>
      <c r="L54" s="43"/>
      <c r="M54" s="19"/>
      <c r="N54" s="7"/>
    </row>
    <row r="55" spans="1:21" ht="12.75" customHeight="1" x14ac:dyDescent="0.15">
      <c r="A55" s="44" t="str">
        <f>IF(A56="","","ﾍﾟﾅﾙﾃｨ")</f>
        <v/>
      </c>
      <c r="B55" s="52"/>
      <c r="C55" s="52"/>
      <c r="D55" s="7"/>
      <c r="E55" s="7"/>
      <c r="F55" s="7"/>
      <c r="G55" s="7"/>
      <c r="H55" s="7"/>
      <c r="I55" s="7"/>
      <c r="J55" s="7"/>
      <c r="K55" s="7"/>
      <c r="L55" s="43"/>
      <c r="M55" s="19"/>
      <c r="N55" s="7"/>
      <c r="P55" s="53" t="s">
        <v>32</v>
      </c>
      <c r="Q55" s="53">
        <f>MAX(H:H)/2</f>
        <v>3</v>
      </c>
    </row>
    <row r="56" spans="1:21" ht="12.75" customHeight="1" x14ac:dyDescent="0.15">
      <c r="A56" s="54" t="str">
        <f>IF(MAX(Q13:Q49)&lt;1,"",1)</f>
        <v/>
      </c>
      <c r="B56" s="1" t="str">
        <f t="shared" ref="B56:B66" si="2">IF(A56="","","No."&amp;INDEX($A$11:$Y$49,MATCH($A56,$R$11:$R$49,0),MATCH("No.",$11:$11,0)))</f>
        <v/>
      </c>
      <c r="C56" s="1" t="str">
        <f t="shared" ref="C56:C66" si="3">INDEX($A$11:$Y$49,MATCH($A56,$R$11:$R$49,0),MATCH("コメント",$11:$11,0))</f>
        <v/>
      </c>
      <c r="D56" s="7"/>
      <c r="E56" s="7"/>
      <c r="F56" s="7"/>
      <c r="G56" s="7"/>
      <c r="H56" s="7"/>
      <c r="I56" s="7"/>
      <c r="J56" s="7"/>
      <c r="K56" s="7"/>
      <c r="L56" s="43"/>
      <c r="M56" s="19"/>
      <c r="N56" s="7"/>
    </row>
    <row r="57" spans="1:21" ht="12.75" customHeight="1" x14ac:dyDescent="0.15">
      <c r="A57" s="55" t="str">
        <f t="shared" ref="A57:A66" si="4">IF(A56&lt;COUNTIF($R$12:$R$49,"&gt;"&amp;0),A56+1,"")</f>
        <v/>
      </c>
      <c r="B57" s="1" t="str">
        <f t="shared" si="2"/>
        <v/>
      </c>
      <c r="C57" s="1" t="str">
        <f t="shared" si="3"/>
        <v/>
      </c>
      <c r="D57" s="7"/>
      <c r="E57" s="7"/>
      <c r="F57" s="7"/>
      <c r="G57" s="7"/>
      <c r="H57" s="7"/>
      <c r="I57" s="7"/>
      <c r="J57" s="7"/>
      <c r="K57" s="7"/>
      <c r="L57" s="43"/>
      <c r="M57" s="19"/>
      <c r="N57" s="7"/>
      <c r="P57" s="56" t="s">
        <v>33</v>
      </c>
    </row>
    <row r="58" spans="1:21" ht="12.75" customHeight="1" x14ac:dyDescent="0.15">
      <c r="A58" s="55" t="str">
        <f t="shared" si="4"/>
        <v/>
      </c>
      <c r="B58" s="1" t="str">
        <f t="shared" si="2"/>
        <v/>
      </c>
      <c r="C58" s="1" t="str">
        <f t="shared" si="3"/>
        <v/>
      </c>
      <c r="D58" s="7"/>
      <c r="E58" s="7"/>
      <c r="F58" s="7"/>
      <c r="G58" s="7"/>
      <c r="H58" s="7"/>
      <c r="I58" s="7"/>
      <c r="J58" s="7"/>
      <c r="K58" s="7"/>
      <c r="L58" s="43"/>
      <c r="M58" s="19"/>
      <c r="N58" s="7"/>
      <c r="P58" s="56" t="s">
        <v>34</v>
      </c>
    </row>
    <row r="59" spans="1:21" ht="12.75" customHeight="1" x14ac:dyDescent="0.15">
      <c r="A59" s="55" t="str">
        <f t="shared" si="4"/>
        <v/>
      </c>
      <c r="B59" s="1" t="str">
        <f t="shared" si="2"/>
        <v/>
      </c>
      <c r="C59" s="1" t="str">
        <f t="shared" si="3"/>
        <v/>
      </c>
      <c r="D59" s="7"/>
      <c r="E59" s="7"/>
      <c r="F59" s="7"/>
      <c r="G59" s="7"/>
      <c r="H59" s="7"/>
      <c r="I59" s="7"/>
      <c r="J59" s="7"/>
      <c r="K59" s="7"/>
      <c r="L59" s="43"/>
      <c r="M59" s="19"/>
      <c r="N59" s="7"/>
    </row>
    <row r="60" spans="1:21" ht="12.75" customHeight="1" x14ac:dyDescent="0.15">
      <c r="A60" s="55" t="str">
        <f t="shared" si="4"/>
        <v/>
      </c>
      <c r="B60" s="1" t="str">
        <f t="shared" si="2"/>
        <v/>
      </c>
      <c r="C60" s="1" t="str">
        <f t="shared" si="3"/>
        <v/>
      </c>
      <c r="D60" s="7"/>
      <c r="E60" s="7"/>
      <c r="F60" s="7"/>
      <c r="G60" s="7"/>
      <c r="H60" s="7"/>
      <c r="I60" s="7"/>
      <c r="J60" s="7"/>
      <c r="K60" s="7"/>
      <c r="L60" s="43"/>
      <c r="M60" s="19"/>
      <c r="N60" s="7"/>
    </row>
    <row r="61" spans="1:21" ht="12.75" customHeight="1" x14ac:dyDescent="0.15">
      <c r="A61" s="55" t="str">
        <f t="shared" si="4"/>
        <v/>
      </c>
      <c r="B61" s="1" t="str">
        <f t="shared" si="2"/>
        <v/>
      </c>
      <c r="C61" s="1" t="str">
        <f t="shared" si="3"/>
        <v/>
      </c>
      <c r="D61" s="7"/>
      <c r="E61" s="7"/>
      <c r="F61" s="7"/>
      <c r="G61" s="7"/>
      <c r="H61" s="7"/>
      <c r="I61" s="7"/>
      <c r="J61" s="7"/>
      <c r="K61" s="7"/>
      <c r="L61" s="43"/>
      <c r="M61" s="19"/>
      <c r="N61" s="7"/>
    </row>
    <row r="62" spans="1:21" ht="12.75" customHeight="1" x14ac:dyDescent="0.15">
      <c r="A62" s="55" t="str">
        <f t="shared" si="4"/>
        <v/>
      </c>
      <c r="B62" s="1" t="str">
        <f t="shared" si="2"/>
        <v/>
      </c>
      <c r="C62" s="1" t="str">
        <f t="shared" si="3"/>
        <v/>
      </c>
      <c r="D62" s="7"/>
      <c r="E62" s="7"/>
      <c r="F62" s="7"/>
      <c r="G62" s="7"/>
      <c r="H62" s="7"/>
      <c r="I62" s="7"/>
      <c r="J62" s="7"/>
      <c r="K62" s="7"/>
      <c r="L62" s="43"/>
      <c r="M62" s="19"/>
      <c r="N62" s="7"/>
    </row>
    <row r="63" spans="1:21" ht="12.75" customHeight="1" x14ac:dyDescent="0.15">
      <c r="A63" s="55" t="str">
        <f t="shared" si="4"/>
        <v/>
      </c>
      <c r="B63" s="1" t="str">
        <f t="shared" si="2"/>
        <v/>
      </c>
      <c r="C63" s="1" t="str">
        <f t="shared" si="3"/>
        <v/>
      </c>
      <c r="D63" s="7"/>
      <c r="E63" s="7"/>
      <c r="F63" s="7"/>
      <c r="G63" s="7"/>
      <c r="H63" s="7"/>
      <c r="I63" s="7"/>
      <c r="J63" s="7"/>
      <c r="K63" s="7"/>
      <c r="L63" s="43"/>
      <c r="M63" s="19"/>
      <c r="N63" s="7"/>
    </row>
    <row r="64" spans="1:21" ht="12.75" customHeight="1" x14ac:dyDescent="0.15">
      <c r="A64" s="55" t="str">
        <f t="shared" si="4"/>
        <v/>
      </c>
      <c r="B64" s="1" t="str">
        <f t="shared" si="2"/>
        <v/>
      </c>
      <c r="C64" s="1" t="str">
        <f t="shared" si="3"/>
        <v/>
      </c>
      <c r="D64" s="7"/>
      <c r="E64" s="7"/>
      <c r="F64" s="7"/>
      <c r="G64" s="7"/>
      <c r="H64" s="7"/>
      <c r="I64" s="7"/>
      <c r="J64" s="7"/>
      <c r="K64" s="7"/>
      <c r="L64" s="43"/>
      <c r="M64" s="19"/>
      <c r="N64" s="7"/>
    </row>
    <row r="65" spans="1:14" ht="12.75" customHeight="1" x14ac:dyDescent="0.15">
      <c r="A65" s="55" t="str">
        <f t="shared" si="4"/>
        <v/>
      </c>
      <c r="B65" s="1" t="str">
        <f t="shared" si="2"/>
        <v/>
      </c>
      <c r="C65" s="1" t="str">
        <f t="shared" si="3"/>
        <v/>
      </c>
      <c r="D65" s="7"/>
      <c r="E65" s="7"/>
      <c r="F65" s="7"/>
      <c r="G65" s="7"/>
      <c r="H65" s="7"/>
      <c r="I65" s="7"/>
      <c r="J65" s="7"/>
      <c r="K65" s="7"/>
      <c r="L65" s="43"/>
      <c r="M65" s="19"/>
      <c r="N65" s="7"/>
    </row>
    <row r="66" spans="1:14" ht="12.75" customHeight="1" x14ac:dyDescent="0.15">
      <c r="A66" s="55" t="str">
        <f t="shared" si="4"/>
        <v/>
      </c>
      <c r="B66" s="1" t="str">
        <f t="shared" si="2"/>
        <v/>
      </c>
      <c r="C66" s="1" t="str">
        <f t="shared" si="3"/>
        <v/>
      </c>
      <c r="D66" s="7"/>
      <c r="E66" s="7"/>
      <c r="F66" s="7"/>
      <c r="G66" s="7"/>
      <c r="H66" s="7"/>
      <c r="I66" s="7"/>
      <c r="J66" s="7"/>
      <c r="K66" s="7"/>
      <c r="L66" s="43"/>
      <c r="M66" s="19"/>
      <c r="N66" s="7"/>
    </row>
    <row r="67" spans="1:14" ht="12.75" customHeight="1" x14ac:dyDescent="0.15">
      <c r="A67" s="55"/>
      <c r="B67" s="7"/>
      <c r="C67" s="7"/>
      <c r="D67" s="7"/>
      <c r="E67" s="7"/>
      <c r="F67" s="7"/>
      <c r="G67" s="7"/>
      <c r="H67" s="7"/>
      <c r="I67" s="7"/>
      <c r="J67" s="7"/>
      <c r="K67" s="7"/>
      <c r="L67" s="43"/>
      <c r="M67" s="19"/>
      <c r="N67" s="7"/>
    </row>
    <row r="68" spans="1:14" ht="12.75" customHeight="1" x14ac:dyDescent="0.15">
      <c r="A68" s="44"/>
      <c r="B68" s="7" t="str">
        <f>"審査委員長 ："&amp;" "&amp;[1]各種設定!$D$20</f>
        <v>審査委員長 ： Hideyuki KOMIYAMA</v>
      </c>
      <c r="C68" s="7"/>
      <c r="D68" s="7"/>
      <c r="E68" s="7"/>
      <c r="F68" s="7"/>
      <c r="G68" s="7"/>
      <c r="H68" s="7"/>
      <c r="I68" s="7"/>
      <c r="J68" s="7"/>
      <c r="K68" s="7"/>
      <c r="L68" s="43"/>
      <c r="M68" s="19"/>
      <c r="N68" s="7"/>
    </row>
    <row r="69" spans="1:14" ht="12.75" customHeight="1" x14ac:dyDescent="0.15">
      <c r="B69" s="7"/>
      <c r="C69" s="7"/>
      <c r="D69" s="7"/>
      <c r="E69" s="7"/>
      <c r="F69" s="7"/>
      <c r="G69" s="7"/>
      <c r="H69" s="7"/>
      <c r="I69" s="7"/>
      <c r="J69" s="7"/>
      <c r="K69" s="7"/>
      <c r="L69" s="43"/>
      <c r="M69" s="19"/>
      <c r="N69" s="7"/>
    </row>
    <row r="70" spans="1:14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3"/>
      <c r="M70" s="19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3"/>
      <c r="M71" s="19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3"/>
      <c r="M72" s="19"/>
      <c r="N72" s="7"/>
    </row>
    <row r="73" spans="1:14" ht="12.75" customHeight="1" x14ac:dyDescent="0.1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8"/>
      <c r="M73" s="59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3"/>
      <c r="M74" s="19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3"/>
      <c r="M75" s="19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3"/>
      <c r="M76" s="19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3"/>
      <c r="M77" s="19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3"/>
      <c r="M78" s="19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3"/>
      <c r="M79" s="19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3"/>
      <c r="M80" s="19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3"/>
      <c r="M81" s="19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3"/>
      <c r="M82" s="19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3"/>
      <c r="M83" s="19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3"/>
      <c r="M84" s="19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3"/>
      <c r="M85" s="19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3"/>
      <c r="M86" s="19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3"/>
      <c r="M87" s="19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3"/>
      <c r="M88" s="19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3"/>
      <c r="M89" s="19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3"/>
      <c r="M90" s="19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3"/>
      <c r="M91" s="19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3"/>
      <c r="M92" s="19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3"/>
      <c r="M93" s="19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3"/>
      <c r="M94" s="19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3"/>
      <c r="M95" s="19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3"/>
      <c r="M96" s="19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3"/>
      <c r="M97" s="19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3"/>
      <c r="M98" s="19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3"/>
      <c r="M99" s="19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3"/>
      <c r="M100" s="19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3"/>
      <c r="M101" s="19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3"/>
      <c r="M102" s="19"/>
      <c r="N102" s="7"/>
    </row>
    <row r="103" spans="1:14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3"/>
      <c r="M103" s="19"/>
      <c r="N103" s="7"/>
    </row>
    <row r="104" spans="1:14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3"/>
      <c r="M104" s="19"/>
      <c r="N104" s="7"/>
    </row>
    <row r="105" spans="1:14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3"/>
      <c r="M105" s="19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3"/>
      <c r="M106" s="19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3"/>
      <c r="M107" s="19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3"/>
      <c r="M108" s="19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3"/>
      <c r="M109" s="19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3"/>
      <c r="M110" s="19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3"/>
      <c r="M111" s="19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3"/>
      <c r="M112" s="19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3"/>
      <c r="M113" s="19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3"/>
      <c r="M114" s="19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3"/>
      <c r="M115" s="19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3"/>
      <c r="M116" s="19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3"/>
      <c r="M117" s="19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3"/>
      <c r="M118" s="19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3"/>
      <c r="M119" s="19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3"/>
      <c r="M120" s="19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3"/>
      <c r="M121" s="19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3"/>
      <c r="M122" s="19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3"/>
      <c r="M123" s="19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3"/>
      <c r="M124" s="19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3"/>
      <c r="M125" s="19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3"/>
      <c r="M126" s="19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3"/>
      <c r="M127" s="19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3"/>
      <c r="M128" s="19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3"/>
      <c r="M129" s="19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3"/>
      <c r="M130" s="19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3"/>
      <c r="M131" s="19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3"/>
      <c r="M132" s="19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3"/>
      <c r="M133" s="19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3"/>
      <c r="M134" s="19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3"/>
      <c r="M135" s="19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3"/>
      <c r="M136" s="19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3"/>
      <c r="M137" s="19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3"/>
      <c r="M138" s="19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3"/>
      <c r="M139" s="19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3"/>
      <c r="M140" s="19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3"/>
      <c r="M141" s="19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3"/>
      <c r="M142" s="19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3"/>
      <c r="M143" s="19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3"/>
      <c r="M144" s="19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3"/>
      <c r="M145" s="19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3"/>
      <c r="M146" s="19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3"/>
      <c r="M147" s="19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3"/>
      <c r="M148" s="19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3"/>
      <c r="M149" s="19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3"/>
      <c r="M150" s="19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3"/>
      <c r="M151" s="19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3"/>
      <c r="M152" s="19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3"/>
      <c r="M153" s="19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3"/>
      <c r="M154" s="19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3"/>
      <c r="M155" s="19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3"/>
      <c r="M156" s="19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3"/>
      <c r="M157" s="19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3"/>
      <c r="M158" s="19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3"/>
      <c r="M159" s="19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3"/>
      <c r="M160" s="19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3"/>
      <c r="M161" s="19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3"/>
      <c r="M162" s="19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3"/>
      <c r="M163" s="19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3"/>
      <c r="M164" s="19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3"/>
      <c r="M165" s="19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3"/>
      <c r="M166" s="19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3"/>
      <c r="M167" s="19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3"/>
      <c r="M168" s="19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3"/>
      <c r="M169" s="19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3"/>
      <c r="M170" s="19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3"/>
      <c r="M171" s="19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3"/>
      <c r="M172" s="19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3"/>
      <c r="M173" s="19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3"/>
      <c r="M174" s="19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3"/>
      <c r="M175" s="19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3"/>
      <c r="M176" s="19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3"/>
      <c r="M177" s="19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3"/>
      <c r="M178" s="19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3"/>
      <c r="M179" s="19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3"/>
      <c r="M180" s="19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3"/>
      <c r="M181" s="19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3"/>
      <c r="M182" s="19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3"/>
      <c r="M183" s="19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3"/>
      <c r="M184" s="19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3"/>
      <c r="M185" s="19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3"/>
      <c r="M186" s="19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3"/>
      <c r="M187" s="19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3"/>
      <c r="M188" s="19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3"/>
      <c r="M189" s="19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3"/>
      <c r="M190" s="19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3"/>
      <c r="M191" s="19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3"/>
      <c r="M192" s="19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3"/>
      <c r="M193" s="19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3"/>
      <c r="M194" s="19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3"/>
      <c r="M195" s="19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3"/>
      <c r="M196" s="19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3"/>
      <c r="M197" s="19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3"/>
      <c r="M198" s="19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3"/>
      <c r="M199" s="19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3"/>
      <c r="M200" s="19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3"/>
      <c r="M201" s="19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3"/>
      <c r="M202" s="19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3"/>
      <c r="M203" s="19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3"/>
      <c r="M204" s="19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3"/>
      <c r="M205" s="19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3"/>
      <c r="M206" s="19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3"/>
      <c r="M207" s="19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3"/>
      <c r="M208" s="19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3"/>
      <c r="M209" s="19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3"/>
      <c r="M210" s="19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3"/>
      <c r="M211" s="19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3"/>
      <c r="M212" s="19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3"/>
      <c r="M213" s="19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3"/>
      <c r="M214" s="19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3"/>
      <c r="M215" s="19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3"/>
      <c r="M216" s="19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3"/>
      <c r="M217" s="19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3"/>
      <c r="M218" s="19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3"/>
      <c r="M219" s="19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3"/>
      <c r="M220" s="19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3"/>
      <c r="M221" s="19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3"/>
      <c r="M222" s="19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3"/>
      <c r="M223" s="19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3"/>
      <c r="M224" s="19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3"/>
      <c r="M225" s="19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3"/>
      <c r="M226" s="19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3"/>
      <c r="M227" s="19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3"/>
      <c r="M228" s="19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3"/>
      <c r="M229" s="19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3"/>
      <c r="M230" s="19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3"/>
      <c r="M231" s="19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3"/>
      <c r="M232" s="19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3"/>
      <c r="M233" s="19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3"/>
      <c r="M234" s="19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3"/>
      <c r="M235" s="19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3"/>
      <c r="M236" s="19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3"/>
      <c r="M237" s="19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3"/>
      <c r="M238" s="19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3"/>
      <c r="M239" s="19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3"/>
      <c r="M240" s="19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3"/>
      <c r="M241" s="19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3"/>
      <c r="M242" s="19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3"/>
      <c r="M243" s="19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3"/>
      <c r="M244" s="19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3"/>
      <c r="M245" s="19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3"/>
      <c r="M246" s="19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3"/>
      <c r="M247" s="19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3"/>
      <c r="M248" s="19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3"/>
      <c r="M249" s="19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3"/>
      <c r="M250" s="19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3"/>
      <c r="M251" s="19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3"/>
      <c r="M252" s="19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3"/>
      <c r="M253" s="19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3"/>
      <c r="M254" s="19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3"/>
      <c r="M255" s="19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3"/>
      <c r="M256" s="19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3"/>
      <c r="M257" s="19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3"/>
      <c r="M258" s="19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3"/>
      <c r="M259" s="19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3"/>
      <c r="M260" s="19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3"/>
      <c r="M261" s="19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3"/>
      <c r="M262" s="19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3"/>
      <c r="M263" s="19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3"/>
      <c r="M264" s="19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3"/>
      <c r="M265" s="19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3"/>
      <c r="M266" s="19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3"/>
      <c r="M267" s="19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3"/>
      <c r="M268" s="19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3"/>
      <c r="M269" s="19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3"/>
      <c r="M270" s="19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3"/>
      <c r="M271" s="19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3"/>
      <c r="M272" s="19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3"/>
      <c r="M273" s="19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3"/>
      <c r="M274" s="19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3"/>
      <c r="M275" s="19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3"/>
      <c r="M276" s="19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3"/>
      <c r="M277" s="19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3"/>
      <c r="M278" s="19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3"/>
      <c r="M279" s="19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3"/>
      <c r="M280" s="19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3"/>
      <c r="M281" s="19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3"/>
      <c r="M282" s="19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3"/>
      <c r="M283" s="19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3"/>
      <c r="M284" s="19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3"/>
      <c r="M285" s="19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3"/>
      <c r="M286" s="19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3"/>
      <c r="M287" s="19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3"/>
      <c r="M288" s="19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3"/>
      <c r="M289" s="19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3"/>
      <c r="M290" s="19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3"/>
      <c r="M291" s="19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3"/>
      <c r="M292" s="19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3"/>
      <c r="M293" s="19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3"/>
      <c r="M294" s="19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3"/>
      <c r="M295" s="19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3"/>
      <c r="M296" s="19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3"/>
      <c r="M297" s="19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3"/>
      <c r="M298" s="19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3"/>
      <c r="M299" s="19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3"/>
      <c r="M300" s="19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3"/>
      <c r="M301" s="19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3"/>
      <c r="M302" s="19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3"/>
      <c r="M303" s="19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3"/>
      <c r="M304" s="19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3"/>
      <c r="M305" s="19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3"/>
      <c r="M306" s="19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3"/>
      <c r="M307" s="19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3"/>
      <c r="M308" s="19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3"/>
      <c r="M309" s="19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3"/>
      <c r="M310" s="19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3"/>
      <c r="M311" s="19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3"/>
      <c r="M312" s="19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3"/>
      <c r="M313" s="19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3"/>
      <c r="M314" s="19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3"/>
      <c r="M315" s="19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3"/>
      <c r="M316" s="19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3"/>
      <c r="M317" s="19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3"/>
      <c r="M318" s="19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3"/>
      <c r="M319" s="19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3"/>
      <c r="M320" s="19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3"/>
      <c r="M321" s="19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3"/>
      <c r="M322" s="19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3"/>
      <c r="M323" s="19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3"/>
      <c r="M324" s="19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3"/>
      <c r="M325" s="19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3"/>
      <c r="M326" s="19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3"/>
      <c r="M327" s="19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3"/>
      <c r="M328" s="19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3"/>
      <c r="M329" s="19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3"/>
      <c r="M330" s="19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3"/>
      <c r="M331" s="19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3"/>
      <c r="M332" s="19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3"/>
      <c r="M333" s="19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3"/>
      <c r="M334" s="19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3"/>
      <c r="M335" s="19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3"/>
      <c r="M336" s="19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3"/>
      <c r="M337" s="19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3"/>
      <c r="M338" s="19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3"/>
      <c r="M339" s="19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3"/>
      <c r="M340" s="19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3"/>
      <c r="M341" s="19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3"/>
      <c r="M342" s="19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3"/>
      <c r="M343" s="19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3"/>
      <c r="M344" s="19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3"/>
      <c r="M345" s="19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3"/>
      <c r="M346" s="19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3"/>
      <c r="M347" s="19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3"/>
      <c r="M348" s="19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3"/>
      <c r="M349" s="19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3"/>
      <c r="M350" s="19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3"/>
      <c r="M351" s="19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3"/>
      <c r="M352" s="19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3"/>
      <c r="M353" s="19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3"/>
      <c r="M354" s="19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3"/>
      <c r="M355" s="19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3"/>
      <c r="M356" s="19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3"/>
      <c r="M357" s="19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3"/>
      <c r="M358" s="19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3"/>
      <c r="M359" s="19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3"/>
      <c r="M360" s="19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3"/>
      <c r="M361" s="19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3"/>
      <c r="M362" s="19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3"/>
      <c r="M363" s="19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3"/>
      <c r="M364" s="19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3"/>
      <c r="M365" s="19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3"/>
      <c r="M366" s="19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3"/>
      <c r="M367" s="19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3"/>
      <c r="M368" s="19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3"/>
      <c r="M369" s="19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3"/>
      <c r="M370" s="19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3"/>
      <c r="M371" s="19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3"/>
      <c r="M372" s="19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3"/>
      <c r="M373" s="19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3"/>
      <c r="M374" s="19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3"/>
      <c r="M375" s="19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3"/>
      <c r="M376" s="19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3"/>
      <c r="M377" s="19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3"/>
      <c r="M378" s="19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3"/>
      <c r="M379" s="19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3"/>
      <c r="M380" s="19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3"/>
      <c r="M381" s="19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3"/>
      <c r="M382" s="19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3"/>
      <c r="M383" s="19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3"/>
      <c r="M384" s="19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3"/>
      <c r="M385" s="19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3"/>
      <c r="M386" s="19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3"/>
      <c r="M387" s="19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3"/>
      <c r="M388" s="19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3"/>
      <c r="M389" s="19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3"/>
      <c r="M390" s="19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3"/>
      <c r="M391" s="19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3"/>
      <c r="M392" s="19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3"/>
      <c r="M393" s="19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3"/>
      <c r="M394" s="19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3"/>
      <c r="M395" s="19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3"/>
      <c r="M396" s="19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3"/>
      <c r="M397" s="19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3"/>
      <c r="M398" s="19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3"/>
      <c r="M399" s="19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3"/>
      <c r="M400" s="19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3"/>
      <c r="M401" s="19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3"/>
      <c r="M402" s="19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3"/>
      <c r="M403" s="19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3"/>
      <c r="M404" s="19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3"/>
      <c r="M405" s="19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3"/>
      <c r="M406" s="19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3"/>
      <c r="M407" s="19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3"/>
      <c r="M408" s="19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3"/>
      <c r="M409" s="19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3"/>
      <c r="M410" s="19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3"/>
      <c r="M411" s="19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3"/>
      <c r="M412" s="19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3"/>
      <c r="M413" s="19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3"/>
      <c r="M414" s="19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3"/>
      <c r="M415" s="19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3"/>
      <c r="M416" s="19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3"/>
      <c r="M417" s="19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3"/>
      <c r="M418" s="19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3"/>
      <c r="M419" s="19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3"/>
      <c r="M420" s="19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3"/>
      <c r="M421" s="19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3"/>
      <c r="M422" s="19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3"/>
      <c r="M423" s="19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3"/>
      <c r="M424" s="19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3"/>
      <c r="M425" s="19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3"/>
      <c r="M426" s="19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3"/>
      <c r="M427" s="19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3"/>
      <c r="M428" s="19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3"/>
      <c r="M429" s="19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3"/>
      <c r="M430" s="19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3"/>
      <c r="M431" s="19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3"/>
      <c r="M432" s="19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3"/>
      <c r="M433" s="19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3"/>
      <c r="M434" s="19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3"/>
      <c r="M435" s="19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3"/>
      <c r="M436" s="19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3"/>
      <c r="M437" s="19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3"/>
      <c r="M438" s="19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3"/>
      <c r="M439" s="19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3"/>
      <c r="M440" s="19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3"/>
      <c r="M441" s="19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3"/>
      <c r="M442" s="19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3"/>
      <c r="M443" s="19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3"/>
      <c r="M444" s="19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3"/>
      <c r="M445" s="19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3"/>
      <c r="M446" s="19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3"/>
      <c r="M447" s="19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3"/>
      <c r="M448" s="19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3"/>
      <c r="M449" s="19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3"/>
      <c r="M450" s="19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3"/>
      <c r="M451" s="19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3"/>
      <c r="M452" s="19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3"/>
      <c r="M453" s="19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3"/>
      <c r="M454" s="19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3"/>
      <c r="M455" s="19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3"/>
      <c r="M456" s="19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3"/>
      <c r="M457" s="19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3"/>
      <c r="M458" s="19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3"/>
      <c r="M459" s="19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3"/>
      <c r="M460" s="19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3"/>
      <c r="M461" s="19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3"/>
      <c r="M462" s="19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3"/>
      <c r="M463" s="19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3"/>
      <c r="M464" s="19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3"/>
      <c r="M465" s="19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3"/>
      <c r="M466" s="19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3"/>
      <c r="M467" s="19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3"/>
      <c r="M468" s="19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3"/>
      <c r="M469" s="19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3"/>
      <c r="M470" s="19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3"/>
      <c r="M471" s="19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3"/>
      <c r="M472" s="19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3"/>
      <c r="M473" s="19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3"/>
      <c r="M474" s="19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3"/>
      <c r="M475" s="19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3"/>
      <c r="M476" s="19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3"/>
      <c r="M477" s="19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3"/>
      <c r="M478" s="19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3"/>
      <c r="M479" s="19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3"/>
      <c r="M480" s="19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3"/>
      <c r="M481" s="19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3"/>
      <c r="M482" s="19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3"/>
      <c r="M483" s="19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3"/>
      <c r="M484" s="19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3"/>
      <c r="M485" s="19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3"/>
      <c r="M486" s="19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3"/>
      <c r="M487" s="19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3"/>
      <c r="M488" s="19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3"/>
      <c r="M489" s="19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3"/>
      <c r="M490" s="19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3"/>
      <c r="M491" s="19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3"/>
      <c r="M492" s="19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3"/>
      <c r="M493" s="19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3"/>
      <c r="M494" s="19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3"/>
      <c r="M495" s="19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3"/>
      <c r="M496" s="19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3"/>
      <c r="M497" s="19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3"/>
      <c r="M498" s="19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3"/>
      <c r="M499" s="19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3"/>
      <c r="M500" s="19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3"/>
      <c r="M501" s="19"/>
      <c r="N501" s="7"/>
    </row>
    <row r="502" spans="1:14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3"/>
      <c r="M502" s="19"/>
      <c r="N502" s="7"/>
    </row>
    <row r="503" spans="1:14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43"/>
      <c r="M503" s="19"/>
      <c r="N503" s="7"/>
    </row>
    <row r="504" spans="1:14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43"/>
      <c r="M504" s="19"/>
      <c r="N504" s="7"/>
    </row>
    <row r="505" spans="1:14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43"/>
      <c r="M505" s="19"/>
      <c r="N505" s="7"/>
    </row>
  </sheetData>
  <mergeCells count="1">
    <mergeCell ref="I6:J6"/>
  </mergeCells>
  <phoneticPr fontId="2"/>
  <conditionalFormatting sqref="A14:A19 A21:A49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8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2ndヒート - レース暫定結果表</vt:lpstr>
      <vt:lpstr>'2ndヒート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2022-07-17T06:44:56Z</dcterms:created>
  <dcterms:modified xsi:type="dcterms:W3CDTF">2022-07-17T06:45:28Z</dcterms:modified>
</cp:coreProperties>
</file>