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結果表　エクセル\"/>
    </mc:Choice>
  </mc:AlternateContent>
  <bookViews>
    <workbookView xWindow="0" yWindow="0" windowWidth="24000" windowHeight="8670"/>
  </bookViews>
  <sheets>
    <sheet name="決勝ヒート - グリッド表" sheetId="1" r:id="rId1"/>
  </sheets>
  <externalReferences>
    <externalReference r:id="rId2"/>
    <externalReference r:id="rId3"/>
  </externalReferenc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94" i="1" l="1"/>
  <c r="C19" i="1"/>
  <c r="B19" i="1"/>
  <c r="F20" i="1" s="1"/>
  <c r="H17" i="1"/>
  <c r="C17" i="1"/>
  <c r="K16" i="1"/>
  <c r="H16" i="1"/>
  <c r="F16" i="1"/>
  <c r="C16" i="1"/>
  <c r="I15" i="1"/>
  <c r="H15" i="1"/>
  <c r="D15" i="1"/>
  <c r="C15" i="1"/>
  <c r="A10" i="1"/>
  <c r="A8" i="1"/>
  <c r="J7" i="1"/>
  <c r="D19" i="1" l="1"/>
  <c r="C20" i="1"/>
  <c r="C21" i="1"/>
  <c r="G19" i="1"/>
  <c r="B23" i="1" l="1"/>
  <c r="H20" i="1"/>
  <c r="H19" i="1"/>
  <c r="H21" i="1"/>
  <c r="K20" i="1"/>
  <c r="I19" i="1"/>
  <c r="C23" i="1" l="1"/>
  <c r="F24" i="1"/>
  <c r="G23" i="1"/>
  <c r="C25" i="1"/>
  <c r="C24" i="1"/>
  <c r="D23" i="1"/>
  <c r="B27" i="1" l="1"/>
  <c r="H24" i="1"/>
  <c r="H23" i="1"/>
  <c r="H25" i="1"/>
  <c r="K24" i="1"/>
  <c r="I23" i="1"/>
  <c r="C27" i="1" l="1"/>
  <c r="F28" i="1"/>
  <c r="G27" i="1"/>
  <c r="C29" i="1"/>
  <c r="C28" i="1"/>
  <c r="D27" i="1"/>
  <c r="B31" i="1" l="1"/>
  <c r="H28" i="1"/>
  <c r="H27" i="1"/>
  <c r="K28" i="1"/>
  <c r="H29" i="1"/>
  <c r="I27" i="1"/>
  <c r="F32" i="1" l="1"/>
  <c r="G31" i="1"/>
  <c r="C31" i="1"/>
  <c r="C33" i="1"/>
  <c r="C32" i="1"/>
  <c r="D31" i="1"/>
  <c r="B35" i="1" l="1"/>
  <c r="H32" i="1"/>
  <c r="H31" i="1"/>
  <c r="I31" i="1"/>
  <c r="H33" i="1"/>
  <c r="K32" i="1"/>
  <c r="F36" i="1" l="1"/>
  <c r="G35" i="1"/>
  <c r="C35" i="1"/>
  <c r="C37" i="1"/>
  <c r="C36" i="1"/>
  <c r="D35" i="1"/>
  <c r="B39" i="1" l="1"/>
  <c r="H36" i="1"/>
  <c r="H35" i="1"/>
  <c r="K36" i="1"/>
  <c r="I35" i="1"/>
  <c r="H37" i="1"/>
  <c r="F40" i="1" l="1"/>
  <c r="G39" i="1"/>
  <c r="C41" i="1"/>
  <c r="C40" i="1"/>
  <c r="D39" i="1"/>
  <c r="C39" i="1"/>
  <c r="B43" i="1" l="1"/>
  <c r="H40" i="1"/>
  <c r="H39" i="1"/>
  <c r="K40" i="1"/>
  <c r="H41" i="1"/>
  <c r="I39" i="1"/>
  <c r="F44" i="1" l="1"/>
  <c r="G43" i="1"/>
  <c r="C45" i="1"/>
  <c r="C44" i="1"/>
  <c r="D43" i="1"/>
  <c r="C43" i="1"/>
  <c r="B47" i="1" l="1"/>
  <c r="H44" i="1"/>
  <c r="H43" i="1"/>
  <c r="K44" i="1"/>
  <c r="H45" i="1"/>
  <c r="I43" i="1"/>
  <c r="F48" i="1" l="1"/>
  <c r="G47" i="1"/>
  <c r="C49" i="1"/>
  <c r="C48" i="1"/>
  <c r="D47" i="1"/>
  <c r="C47" i="1"/>
  <c r="B51" i="1" l="1"/>
  <c r="H48" i="1"/>
  <c r="H47" i="1"/>
  <c r="K48" i="1"/>
  <c r="H49" i="1"/>
  <c r="I47" i="1"/>
  <c r="F52" i="1" l="1"/>
  <c r="G51" i="1"/>
  <c r="C53" i="1"/>
  <c r="C52" i="1"/>
  <c r="D51" i="1"/>
  <c r="C51" i="1"/>
  <c r="B55" i="1" l="1"/>
  <c r="H52" i="1"/>
  <c r="H51" i="1"/>
  <c r="K52" i="1"/>
  <c r="H53" i="1"/>
  <c r="I51" i="1"/>
  <c r="F56" i="1" l="1"/>
  <c r="G55" i="1"/>
  <c r="C57" i="1"/>
  <c r="C56" i="1"/>
  <c r="D55" i="1"/>
  <c r="C55" i="1"/>
  <c r="B59" i="1" l="1"/>
  <c r="H56" i="1"/>
  <c r="H55" i="1"/>
  <c r="I55" i="1"/>
  <c r="H57" i="1"/>
  <c r="K56" i="1"/>
  <c r="F60" i="1" l="1"/>
  <c r="G59" i="1"/>
  <c r="C61" i="1"/>
  <c r="C60" i="1"/>
  <c r="D59" i="1"/>
  <c r="C59" i="1"/>
  <c r="B63" i="1" l="1"/>
  <c r="H60" i="1"/>
  <c r="H59" i="1"/>
  <c r="I59" i="1"/>
  <c r="H61" i="1"/>
  <c r="K60" i="1"/>
  <c r="F64" i="1" l="1"/>
  <c r="G63" i="1"/>
  <c r="C65" i="1"/>
  <c r="C64" i="1"/>
  <c r="D63" i="1"/>
  <c r="C63" i="1"/>
  <c r="B67" i="1" l="1"/>
  <c r="H64" i="1"/>
  <c r="H63" i="1"/>
  <c r="K64" i="1"/>
  <c r="H65" i="1"/>
  <c r="I63" i="1"/>
  <c r="F68" i="1" l="1"/>
  <c r="G67" i="1"/>
  <c r="C69" i="1"/>
  <c r="C68" i="1"/>
  <c r="D67" i="1"/>
  <c r="C67" i="1"/>
  <c r="B71" i="1" l="1"/>
  <c r="H68" i="1"/>
  <c r="H67" i="1"/>
  <c r="H69" i="1"/>
  <c r="I67" i="1"/>
  <c r="K68" i="1"/>
  <c r="F72" i="1" l="1"/>
  <c r="G71" i="1"/>
  <c r="C71" i="1"/>
  <c r="C73" i="1"/>
  <c r="C72" i="1"/>
  <c r="D71" i="1"/>
  <c r="B75" i="1" l="1"/>
  <c r="H72" i="1"/>
  <c r="H71" i="1"/>
  <c r="H73" i="1"/>
  <c r="K72" i="1"/>
  <c r="I71" i="1"/>
  <c r="F76" i="1" l="1"/>
  <c r="G75" i="1"/>
  <c r="C75" i="1"/>
  <c r="C77" i="1"/>
  <c r="C76" i="1"/>
  <c r="D75" i="1"/>
  <c r="B79" i="1" l="1"/>
  <c r="H76" i="1"/>
  <c r="H75" i="1"/>
  <c r="H77" i="1"/>
  <c r="K76" i="1"/>
  <c r="I75" i="1"/>
  <c r="F80" i="1" l="1"/>
  <c r="G79" i="1"/>
  <c r="C81" i="1"/>
  <c r="C80" i="1"/>
  <c r="D79" i="1"/>
  <c r="C79" i="1"/>
  <c r="H80" i="1" l="1"/>
  <c r="H79" i="1"/>
  <c r="H81" i="1"/>
  <c r="I79" i="1"/>
  <c r="K80" i="1"/>
</calcChain>
</file>

<file path=xl/sharedStrings.xml><?xml version="1.0" encoding="utf-8"?>
<sst xmlns="http://schemas.openxmlformats.org/spreadsheetml/2006/main" count="4" uniqueCount="4">
  <si>
    <t>:</t>
    <phoneticPr fontId="1"/>
  </si>
  <si>
    <t>国際南コース 1.264Km</t>
  </si>
  <si>
    <t>決勝ヒート グリッド表</t>
    <rPh sb="10" eb="11">
      <t>ヒョウ</t>
    </rPh>
    <phoneticPr fontId="1"/>
  </si>
  <si>
    <t>PP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</si>
</sst>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yyyy\-mm\-dd"/>
    <numFmt numFmtId="177" formatCode="[&lt;1]m:ss.000;General"/>
  </numFmts>
  <fonts count="20" x14ac:knownFonts="1">
    <font>
      <sz val="9"/>
      <color indexed="8"/>
      <name val="MS UI Gothic"/>
      <family val="3"/>
      <charset val="128"/>
    </font>
    <font>
      <sz val="6"/>
      <name val="MS UI Gothic"/>
      <family val="3"/>
      <charset val="128"/>
    </font>
    <font>
      <sz val="9.5"/>
      <name val="ＭＳ Ｐゴシック"/>
      <family val="3"/>
      <charset val="128"/>
    </font>
    <font>
      <sz val="9"/>
      <name val="MS UI Gothic"/>
      <family val="3"/>
      <charset val="128"/>
    </font>
    <font>
      <sz val="9"/>
      <name val="ＭＳ ゴシック"/>
      <family val="3"/>
      <charset val="128"/>
    </font>
    <font>
      <b/>
      <sz val="15"/>
      <name val="ＭＳ Ｐゴシック"/>
      <family val="3"/>
      <charset val="128"/>
    </font>
    <font>
      <sz val="13"/>
      <name val="ＭＳ Ｐゴシック"/>
      <family val="3"/>
      <charset val="128"/>
    </font>
    <font>
      <i/>
      <sz val="9"/>
      <name val="ＭＳ ゴシック"/>
      <family val="3"/>
      <charset val="128"/>
    </font>
    <font>
      <sz val="9.75"/>
      <color indexed="8"/>
      <name val="Microsoft Sans Serif"/>
      <family val="2"/>
    </font>
    <font>
      <sz val="9"/>
      <color indexed="8"/>
      <name val="Microsoft Sans Serif"/>
      <family val="2"/>
    </font>
    <font>
      <b/>
      <sz val="9"/>
      <color indexed="8"/>
      <name val="Microsoft Sans Serif"/>
      <family val="2"/>
    </font>
    <font>
      <sz val="6.75"/>
      <color indexed="8"/>
      <name val="Microsoft Sans Serif"/>
      <family val="2"/>
    </font>
    <font>
      <b/>
      <sz val="9.75"/>
      <color indexed="8"/>
      <name val="Microsoft Sans Serif"/>
      <family val="2"/>
    </font>
    <font>
      <sz val="9.75"/>
      <color indexed="12"/>
      <name val="Microsoft Sans Serif"/>
      <family val="2"/>
    </font>
    <font>
      <i/>
      <sz val="8.25"/>
      <color indexed="8"/>
      <name val="Microsoft Sans Serif"/>
      <family val="2"/>
    </font>
    <font>
      <b/>
      <i/>
      <sz val="9"/>
      <color theme="0"/>
      <name val="Microsoft Sans Serif"/>
      <family val="2"/>
    </font>
    <font>
      <sz val="8"/>
      <color indexed="8"/>
      <name val="Microsoft Sans Serif"/>
      <family val="2"/>
    </font>
    <font>
      <sz val="6"/>
      <color indexed="8"/>
      <name val="Microsoft Sans Serif"/>
      <family val="2"/>
    </font>
    <font>
      <sz val="10"/>
      <color indexed="8"/>
      <name val="Microsoft Sans Serif"/>
      <family val="2"/>
    </font>
    <font>
      <sz val="9"/>
      <color indexed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0" xfId="0" applyNumberFormat="1" applyFont="1" applyFill="1" applyBorder="1" applyAlignment="1" applyProtection="1"/>
    <xf numFmtId="0" fontId="2" fillId="0" borderId="0" xfId="0" applyFont="1" applyAlignment="1" applyProtection="1">
      <alignment horizontal="left"/>
    </xf>
    <xf numFmtId="0" fontId="3" fillId="0" borderId="0" xfId="0" applyFont="1" applyAlignment="1" applyProtection="1">
      <alignment vertical="center"/>
    </xf>
    <xf numFmtId="176" fontId="3" fillId="0" borderId="0" xfId="0" applyNumberFormat="1" applyFont="1" applyFill="1" applyAlignment="1" applyProtection="1">
      <alignment horizontal="centerContinuous" vertical="center" shrinkToFit="1"/>
    </xf>
    <xf numFmtId="0" fontId="3" fillId="0" borderId="0" xfId="0" applyNumberFormat="1" applyFont="1" applyFill="1" applyBorder="1" applyAlignment="1" applyProtection="1">
      <alignment horizontal="centerContinuous"/>
    </xf>
    <xf numFmtId="0" fontId="4" fillId="0" borderId="0" xfId="0" applyFont="1" applyFill="1" applyAlignment="1" applyProtection="1">
      <alignment horizontal="right"/>
    </xf>
    <xf numFmtId="0" fontId="5" fillId="0" borderId="0" xfId="0" applyFont="1" applyAlignment="1" applyProtection="1">
      <alignment horizontal="left"/>
    </xf>
    <xf numFmtId="0" fontId="3" fillId="0" borderId="0" xfId="0" applyFont="1" applyFill="1" applyAlignment="1" applyProtection="1">
      <alignment vertical="center"/>
    </xf>
    <xf numFmtId="20" fontId="4" fillId="0" borderId="0" xfId="0" quotePrefix="1" applyNumberFormat="1" applyFont="1" applyFill="1" applyAlignment="1" applyProtection="1">
      <alignment horizontal="left"/>
    </xf>
    <xf numFmtId="0" fontId="4" fillId="0" borderId="0" xfId="0" applyFont="1" applyFill="1" applyAlignment="1" applyProtection="1"/>
    <xf numFmtId="0" fontId="4" fillId="0" borderId="0" xfId="0" applyFont="1" applyFill="1" applyAlignment="1" applyProtection="1">
      <alignment vertical="center"/>
    </xf>
    <xf numFmtId="0" fontId="6" fillId="0" borderId="0" xfId="0" applyFont="1" applyAlignment="1" applyProtection="1">
      <alignment horizontal="left"/>
    </xf>
    <xf numFmtId="0" fontId="7" fillId="0" borderId="0" xfId="0" applyFont="1" applyAlignment="1" applyProtection="1">
      <alignment horizontal="right"/>
    </xf>
    <xf numFmtId="0" fontId="5" fillId="0" borderId="0" xfId="0" applyFont="1" applyAlignment="1" applyProtection="1">
      <alignment horizontal="centerContinuous"/>
    </xf>
    <xf numFmtId="0" fontId="3" fillId="0" borderId="0" xfId="0" applyFont="1" applyAlignment="1" applyProtection="1">
      <alignment horizontal="centerContinuous" vertical="center"/>
    </xf>
    <xf numFmtId="0" fontId="8" fillId="0" borderId="0" xfId="0" applyFont="1" applyFill="1" applyAlignment="1" applyProtection="1">
      <alignment horizontal="right" vertical="top"/>
    </xf>
    <xf numFmtId="0" fontId="8" fillId="0" borderId="0" xfId="0" applyFont="1" applyFill="1" applyAlignment="1" applyProtection="1">
      <alignment horizontal="left" vertical="top"/>
    </xf>
    <xf numFmtId="0" fontId="9" fillId="0" borderId="0" xfId="0" applyFont="1" applyFill="1" applyAlignment="1" applyProtection="1">
      <alignment horizontal="left" vertical="top"/>
    </xf>
    <xf numFmtId="0" fontId="10" fillId="0" borderId="0" xfId="0" applyFont="1" applyFill="1" applyAlignment="1" applyProtection="1">
      <alignment horizontal="right" vertical="center"/>
    </xf>
    <xf numFmtId="0" fontId="9" fillId="0" borderId="0" xfId="0" applyFont="1" applyFill="1" applyAlignment="1" applyProtection="1">
      <alignment horizontal="right" vertical="center"/>
    </xf>
    <xf numFmtId="0" fontId="11" fillId="0" borderId="0" xfId="0" applyFont="1" applyFill="1" applyAlignment="1" applyProtection="1">
      <alignment horizontal="right" vertical="center"/>
    </xf>
    <xf numFmtId="0" fontId="12" fillId="0" borderId="0" xfId="0" applyFont="1" applyFill="1" applyAlignment="1" applyProtection="1">
      <alignment horizontal="left" vertical="center"/>
    </xf>
    <xf numFmtId="0" fontId="11" fillId="0" borderId="0" xfId="0" applyFont="1" applyFill="1" applyAlignment="1" applyProtection="1">
      <alignment horizontal="left" vertical="center"/>
    </xf>
    <xf numFmtId="0" fontId="13" fillId="0" borderId="0" xfId="0" applyFont="1" applyFill="1" applyAlignment="1" applyProtection="1">
      <alignment horizontal="right" vertical="center"/>
    </xf>
    <xf numFmtId="0" fontId="14" fillId="0" borderId="0" xfId="0" applyFont="1" applyFill="1" applyAlignment="1" applyProtection="1">
      <alignment horizontal="right" vertical="center"/>
    </xf>
    <xf numFmtId="0" fontId="0" fillId="0" borderId="0" xfId="0" applyNumberFormat="1" applyFont="1" applyFill="1" applyBorder="1" applyAlignment="1" applyProtection="1">
      <alignment horizontal="right"/>
    </xf>
    <xf numFmtId="0" fontId="15" fillId="2" borderId="0" xfId="0" applyFont="1" applyFill="1" applyBorder="1" applyAlignment="1" applyProtection="1">
      <alignment horizontal="center" vertical="center"/>
    </xf>
    <xf numFmtId="0" fontId="12" fillId="0" borderId="0" xfId="0" applyFont="1" applyFill="1" applyBorder="1" applyAlignment="1" applyProtection="1">
      <alignment horizontal="left" vertical="center" shrinkToFit="1"/>
    </xf>
    <xf numFmtId="0" fontId="12" fillId="0" borderId="1" xfId="0" applyFont="1" applyFill="1" applyBorder="1" applyAlignment="1" applyProtection="1">
      <alignment horizontal="left" vertical="center" shrinkToFit="1"/>
    </xf>
    <xf numFmtId="177" fontId="16" fillId="0" borderId="0" xfId="0" applyNumberFormat="1" applyFont="1" applyFill="1" applyBorder="1" applyAlignment="1" applyProtection="1">
      <alignment horizontal="center" vertical="center" shrinkToFit="1"/>
    </xf>
    <xf numFmtId="0" fontId="14" fillId="0" borderId="0" xfId="0" applyFont="1" applyFill="1" applyAlignment="1" applyProtection="1">
      <alignment horizontal="center" vertical="center" shrinkToFit="1"/>
    </xf>
    <xf numFmtId="0" fontId="17" fillId="0" borderId="0" xfId="0" applyFont="1" applyFill="1" applyBorder="1" applyAlignment="1" applyProtection="1">
      <alignment horizontal="center" vertical="center" shrinkToFit="1"/>
    </xf>
    <xf numFmtId="0" fontId="12" fillId="0" borderId="0" xfId="0" applyFont="1" applyFill="1" applyBorder="1" applyAlignment="1" applyProtection="1">
      <alignment horizontal="left" vertical="center"/>
    </xf>
    <xf numFmtId="0" fontId="11" fillId="0" borderId="1" xfId="0" applyFont="1" applyFill="1" applyBorder="1" applyAlignment="1" applyProtection="1">
      <alignment horizontal="left" vertical="center"/>
    </xf>
    <xf numFmtId="0" fontId="17" fillId="0" borderId="0" xfId="0" applyFont="1" applyFill="1" applyBorder="1" applyAlignment="1" applyProtection="1">
      <alignment horizontal="center" vertical="center"/>
    </xf>
    <xf numFmtId="0" fontId="11" fillId="0" borderId="2" xfId="0" applyFont="1" applyFill="1" applyBorder="1" applyAlignment="1" applyProtection="1">
      <alignment horizontal="centerContinuous" vertical="center"/>
    </xf>
    <xf numFmtId="0" fontId="12" fillId="0" borderId="2" xfId="0" applyFont="1" applyFill="1" applyBorder="1" applyAlignment="1" applyProtection="1">
      <alignment horizontal="centerContinuous" vertical="center"/>
    </xf>
    <xf numFmtId="0" fontId="11" fillId="0" borderId="3" xfId="0" applyFont="1" applyFill="1" applyBorder="1" applyAlignment="1" applyProtection="1">
      <alignment horizontal="centerContinuous" vertical="center"/>
    </xf>
    <xf numFmtId="0" fontId="11" fillId="0" borderId="0" xfId="0" applyFont="1" applyFill="1" applyBorder="1" applyAlignment="1" applyProtection="1">
      <alignment horizontal="center" vertical="center" shrinkToFit="1"/>
    </xf>
    <xf numFmtId="0" fontId="11" fillId="0" borderId="0" xfId="0" applyFont="1" applyFill="1" applyBorder="1" applyAlignment="1" applyProtection="1">
      <alignment horizontal="centerContinuous" vertical="center"/>
    </xf>
    <xf numFmtId="0" fontId="18" fillId="0" borderId="0" xfId="0" applyFont="1" applyFill="1" applyBorder="1" applyAlignment="1" applyProtection="1">
      <alignment horizontal="center" vertical="center" shrinkToFit="1"/>
    </xf>
    <xf numFmtId="0" fontId="8" fillId="0" borderId="0" xfId="0" applyFont="1" applyFill="1" applyAlignment="1" applyProtection="1">
      <alignment horizontal="right" vertical="center"/>
    </xf>
    <xf numFmtId="0" fontId="15" fillId="0" borderId="0" xfId="0" applyFont="1" applyFill="1" applyBorder="1" applyAlignment="1" applyProtection="1">
      <alignment horizontal="center" vertical="center"/>
    </xf>
    <xf numFmtId="0" fontId="11" fillId="0" borderId="0" xfId="0" applyFont="1" applyFill="1" applyBorder="1" applyAlignment="1" applyProtection="1">
      <alignment horizontal="left" vertical="center"/>
    </xf>
    <xf numFmtId="0" fontId="12" fillId="0" borderId="0" xfId="0" applyFont="1" applyFill="1" applyBorder="1" applyAlignment="1" applyProtection="1">
      <alignment horizontal="centerContinuous" vertical="center"/>
    </xf>
    <xf numFmtId="0" fontId="11" fillId="0" borderId="0" xfId="0" applyFont="1" applyFill="1" applyAlignment="1" applyProtection="1">
      <alignment horizontal="center" vertical="center" shrinkToFit="1"/>
    </xf>
    <xf numFmtId="0" fontId="3" fillId="0" borderId="0" xfId="0" applyFont="1" applyFill="1" applyAlignment="1" applyProtection="1">
      <alignment horizontal="center" vertical="center" shrinkToFit="1"/>
    </xf>
    <xf numFmtId="0" fontId="19" fillId="0" borderId="0" xfId="0" applyFont="1" applyFill="1" applyAlignment="1" applyProtection="1">
      <alignment vertical="center"/>
    </xf>
    <xf numFmtId="0" fontId="3" fillId="0" borderId="0" xfId="0" applyFont="1" applyFill="1" applyBorder="1" applyAlignment="1" applyProtection="1">
      <alignment vertical="center"/>
    </xf>
    <xf numFmtId="0" fontId="0" fillId="0" borderId="2" xfId="0" applyNumberFormat="1" applyFont="1" applyFill="1" applyBorder="1" applyAlignment="1" applyProtection="1"/>
  </cellXfs>
  <cellStyles count="1">
    <cellStyle name="標準" xfId="0" builtinId="0"/>
  </cellStyles>
  <dxfs count="87"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695325</xdr:colOff>
      <xdr:row>11</xdr:row>
      <xdr:rowOff>95250</xdr:rowOff>
    </xdr:from>
    <xdr:to>
      <xdr:col>7</xdr:col>
      <xdr:colOff>133351</xdr:colOff>
      <xdr:row>13</xdr:row>
      <xdr:rowOff>66675</xdr:rowOff>
    </xdr:to>
    <xdr:sp macro="" textlink="">
      <xdr:nvSpPr>
        <xdr:cNvPr id="2" name="二等辺三角形 1"/>
        <xdr:cNvSpPr/>
      </xdr:nvSpPr>
      <xdr:spPr>
        <a:xfrm>
          <a:off x="2981325" y="2076450"/>
          <a:ext cx="1724026" cy="276225"/>
        </a:xfrm>
        <a:prstGeom prst="triangle">
          <a:avLst/>
        </a:prstGeom>
        <a:solidFill>
          <a:schemeClr val="tx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4</xdr:col>
      <xdr:colOff>704850</xdr:colOff>
      <xdr:row>11</xdr:row>
      <xdr:rowOff>9526</xdr:rowOff>
    </xdr:from>
    <xdr:to>
      <xdr:col>7</xdr:col>
      <xdr:colOff>142875</xdr:colOff>
      <xdr:row>12</xdr:row>
      <xdr:rowOff>114301</xdr:rowOff>
    </xdr:to>
    <xdr:sp macro="" textlink="">
      <xdr:nvSpPr>
        <xdr:cNvPr id="3" name="二等辺三角形 2"/>
        <xdr:cNvSpPr/>
      </xdr:nvSpPr>
      <xdr:spPr>
        <a:xfrm>
          <a:off x="2990850" y="1990726"/>
          <a:ext cx="1724025" cy="247650"/>
        </a:xfrm>
        <a:prstGeom prst="triangle">
          <a:avLst/>
        </a:prstGeom>
        <a:solidFill>
          <a:schemeClr val="bg1"/>
        </a:solidFill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11</xdr:col>
      <xdr:colOff>752474</xdr:colOff>
      <xdr:row>5</xdr:row>
      <xdr:rowOff>134645</xdr:rowOff>
    </xdr:to>
    <xdr:pic>
      <xdr:nvPicPr>
        <xdr:cNvPr id="4" name="図 3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000999" cy="944270"/>
        </a:xfrm>
        <a:prstGeom prst="rect">
          <a:avLst/>
        </a:prstGeom>
      </xdr:spPr>
    </xdr:pic>
    <xdr:clientData/>
  </xdr:twoCellAnchor>
  <xdr:twoCellAnchor editAs="oneCell">
    <xdr:from>
      <xdr:col>4</xdr:col>
      <xdr:colOff>28575</xdr:colOff>
      <xdr:row>99</xdr:row>
      <xdr:rowOff>28575</xdr:rowOff>
    </xdr:from>
    <xdr:to>
      <xdr:col>9</xdr:col>
      <xdr:colOff>360950</xdr:colOff>
      <xdr:row>102</xdr:row>
      <xdr:rowOff>114299</xdr:rowOff>
    </xdr:to>
    <xdr:pic>
      <xdr:nvPicPr>
        <xdr:cNvPr id="5" name="図 4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14575" y="12192000"/>
          <a:ext cx="3770900" cy="514349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CT-KEIJI-S\Data\&#12304;&#9733;&#12305;KART&#12288;DATA%202022\0717_&#12459;&#12540;&#12488;Rd4\Obits&#29992;&#32080;&#26524;&#34920;\KART_Result&#65288;MAX%20Masters&#65289;20220717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8136033\Nakamura\02_Suzuka_Official\Obits_&#32080;&#26524;&#34920;\MotoChalle_Result&#65288;Race&#65289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er履歴"/>
      <sheetName val="各種設定"/>
      <sheetName val="コースレコード"/>
      <sheetName val="公式予選（TT）-結果表（貼付）"/>
      <sheetName val="公式予選（TT）-結果表（印刷）"/>
      <sheetName val="JAF提出用（予選）"/>
      <sheetName val="公式予選（TT）-結果表・グリッド用（貼付）"/>
      <sheetName val="予選ヒート-グリッド表（印刷）"/>
      <sheetName val="予選ヒート-レース結果表（貼付）"/>
      <sheetName val="予選ヒート-レース結果表（印刷）"/>
      <sheetName val="予選ヒート-レース結果表・グリッド用（貼付）"/>
      <sheetName val="決勝ヒート - グリッド表（印刷）"/>
      <sheetName val="決勝ヒート - レース結果（貼付）"/>
      <sheetName val="決勝ヒート - レース暫定結果表（印刷）"/>
      <sheetName val="決勝ヒート - レース正式結果表（印刷）"/>
      <sheetName val="JAF提出用（決勝）"/>
    </sheetNames>
    <sheetDataSet>
      <sheetData sheetId="0"/>
      <sheetData sheetId="1">
        <row r="2">
          <cell r="D2" t="str">
            <v>2022 鈴鹿選手権シリーズ第4戦 ｶｰﾄﾚｰｽ IN SUZUKA</v>
          </cell>
        </row>
        <row r="4">
          <cell r="D4" t="str">
            <v>MAX Masters</v>
          </cell>
        </row>
        <row r="18">
          <cell r="D18">
            <v>44759</v>
          </cell>
        </row>
        <row r="20">
          <cell r="D20" t="str">
            <v>Hideyuki KOMIYAMA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1">
          <cell r="A1" t="str">
            <v>Pos.</v>
          </cell>
          <cell r="B1" t="str">
            <v>No.</v>
          </cell>
          <cell r="C1" t="str">
            <v>名前</v>
          </cell>
          <cell r="D1" t="str">
            <v>クラス</v>
          </cell>
          <cell r="E1" t="str">
            <v>Laps</v>
          </cell>
          <cell r="F1" t="str">
            <v>Total Time</v>
          </cell>
          <cell r="G1" t="str">
            <v>差</v>
          </cell>
          <cell r="H1" t="str">
            <v>GAP</v>
          </cell>
          <cell r="I1" t="str">
            <v>ポイント</v>
          </cell>
          <cell r="J1" t="str">
            <v>Team</v>
          </cell>
          <cell r="K1" t="str">
            <v>Model/Engine</v>
          </cell>
          <cell r="L1" t="str">
            <v>Tires</v>
          </cell>
          <cell r="M1" t="str">
            <v>ポンダー#</v>
          </cell>
          <cell r="N1" t="str">
            <v>BestLap</v>
          </cell>
          <cell r="O1" t="str">
            <v>ベスト平均時速</v>
          </cell>
          <cell r="P1" t="str">
            <v>In Lap</v>
          </cell>
          <cell r="Q1" t="str">
            <v>2nd Best</v>
          </cell>
          <cell r="R1" t="str">
            <v>S1</v>
          </cell>
          <cell r="S1" t="str">
            <v>S2</v>
          </cell>
          <cell r="T1" t="str">
            <v>会員番号</v>
          </cell>
          <cell r="U1" t="str">
            <v>コメント</v>
          </cell>
        </row>
        <row r="2">
          <cell r="A2">
            <v>1</v>
          </cell>
          <cell r="B2">
            <v>31</v>
          </cell>
          <cell r="C2" t="str">
            <v>出石 哲也</v>
          </cell>
          <cell r="D2" t="str">
            <v>MAX Masters</v>
          </cell>
          <cell r="E2">
            <v>10</v>
          </cell>
          <cell r="F2" t="str">
            <v>8'31.966</v>
          </cell>
          <cell r="I2">
            <v>0</v>
          </cell>
          <cell r="J2" t="str">
            <v>AKILAND RACING</v>
          </cell>
          <cell r="K2" t="str">
            <v>crocpromotion/ROTAX</v>
          </cell>
          <cell r="L2" t="str">
            <v>MOJO</v>
          </cell>
          <cell r="M2">
            <v>756</v>
          </cell>
          <cell r="N2">
            <v>50.853999999999999</v>
          </cell>
          <cell r="O2">
            <v>89.48</v>
          </cell>
          <cell r="P2">
            <v>10</v>
          </cell>
          <cell r="Q2">
            <v>50.933999999999997</v>
          </cell>
          <cell r="R2">
            <v>25.606000000000002</v>
          </cell>
          <cell r="S2">
            <v>25.248000000000001</v>
          </cell>
          <cell r="T2">
            <v>763000000000</v>
          </cell>
        </row>
        <row r="3">
          <cell r="A3">
            <v>2</v>
          </cell>
          <cell r="B3">
            <v>33</v>
          </cell>
          <cell r="C3" t="str">
            <v>加藤 雅規</v>
          </cell>
          <cell r="D3" t="str">
            <v>MAX Masters</v>
          </cell>
          <cell r="E3">
            <v>10</v>
          </cell>
          <cell r="F3" t="str">
            <v>8'33.298</v>
          </cell>
          <cell r="G3">
            <v>1.3320000000000001</v>
          </cell>
          <cell r="H3">
            <v>1.3320000000000001</v>
          </cell>
          <cell r="I3">
            <v>0</v>
          </cell>
          <cell r="J3" t="str">
            <v>Triple-K MOMOX</v>
          </cell>
          <cell r="K3" t="str">
            <v>カートリパブリック/ROTAX</v>
          </cell>
          <cell r="L3" t="str">
            <v>MOJO</v>
          </cell>
          <cell r="M3">
            <v>14461145</v>
          </cell>
          <cell r="N3">
            <v>50.976999999999997</v>
          </cell>
          <cell r="O3">
            <v>89.263999999999996</v>
          </cell>
          <cell r="P3">
            <v>9</v>
          </cell>
          <cell r="Q3">
            <v>51.018000000000001</v>
          </cell>
          <cell r="R3">
            <v>25.651</v>
          </cell>
          <cell r="S3">
            <v>25.367000000000001</v>
          </cell>
          <cell r="T3">
            <v>849000000000</v>
          </cell>
        </row>
        <row r="4">
          <cell r="A4">
            <v>3</v>
          </cell>
          <cell r="B4">
            <v>2</v>
          </cell>
          <cell r="C4" t="str">
            <v>山﨑 学</v>
          </cell>
          <cell r="D4" t="str">
            <v>MAX Masters</v>
          </cell>
          <cell r="E4">
            <v>10</v>
          </cell>
          <cell r="F4" t="str">
            <v>8'36.954</v>
          </cell>
          <cell r="G4">
            <v>4.9880000000000004</v>
          </cell>
          <cell r="H4">
            <v>3.6560000000000001</v>
          </cell>
          <cell r="I4">
            <v>0</v>
          </cell>
          <cell r="J4" t="str">
            <v>ﾄﾚﾝﾀｸﾜﾄﾛ鈴鹿★MYCARS</v>
          </cell>
          <cell r="K4" t="str">
            <v>KARTREPUBRIC/ROTAX</v>
          </cell>
          <cell r="L4" t="str">
            <v>MOJO</v>
          </cell>
          <cell r="M4">
            <v>656</v>
          </cell>
          <cell r="N4">
            <v>51.143999999999998</v>
          </cell>
          <cell r="O4">
            <v>88.971999999999994</v>
          </cell>
          <cell r="P4">
            <v>5</v>
          </cell>
          <cell r="Q4">
            <v>51.161000000000001</v>
          </cell>
          <cell r="R4">
            <v>25.773</v>
          </cell>
          <cell r="S4">
            <v>25.448</v>
          </cell>
          <cell r="T4">
            <v>247000000000</v>
          </cell>
        </row>
        <row r="5">
          <cell r="A5">
            <v>4</v>
          </cell>
          <cell r="B5">
            <v>55</v>
          </cell>
          <cell r="C5" t="str">
            <v>岡本 旬司</v>
          </cell>
          <cell r="D5" t="str">
            <v>MAX Masters</v>
          </cell>
          <cell r="E5">
            <v>10</v>
          </cell>
          <cell r="F5" t="str">
            <v>8'37.184</v>
          </cell>
          <cell r="G5">
            <v>5.218</v>
          </cell>
          <cell r="H5">
            <v>0.23</v>
          </cell>
          <cell r="I5">
            <v>0</v>
          </cell>
          <cell r="J5" t="str">
            <v>ﾒｶﾆｺ with ﾋｰﾛｰｽﾞ</v>
          </cell>
          <cell r="K5" t="str">
            <v>KART　REPUBLIC/ROTAX</v>
          </cell>
          <cell r="L5" t="str">
            <v>MOJO</v>
          </cell>
          <cell r="M5">
            <v>759</v>
          </cell>
          <cell r="N5">
            <v>51.255000000000003</v>
          </cell>
          <cell r="O5">
            <v>88.78</v>
          </cell>
          <cell r="P5">
            <v>5</v>
          </cell>
          <cell r="Q5">
            <v>51.337000000000003</v>
          </cell>
          <cell r="R5">
            <v>25.808</v>
          </cell>
          <cell r="S5">
            <v>25.984999999999999</v>
          </cell>
          <cell r="T5">
            <v>820000000000</v>
          </cell>
        </row>
        <row r="6">
          <cell r="A6">
            <v>5</v>
          </cell>
          <cell r="B6">
            <v>85</v>
          </cell>
          <cell r="C6" t="str">
            <v>山本 一平</v>
          </cell>
          <cell r="D6" t="str">
            <v>MAX Masters</v>
          </cell>
          <cell r="E6">
            <v>10</v>
          </cell>
          <cell r="F6" t="str">
            <v>8'37.655</v>
          </cell>
          <cell r="G6">
            <v>5.6890000000000001</v>
          </cell>
          <cell r="H6">
            <v>0.47099999999999997</v>
          </cell>
          <cell r="I6">
            <v>0</v>
          </cell>
          <cell r="J6" t="str">
            <v>30's Racing</v>
          </cell>
          <cell r="K6" t="str">
            <v>LN Racing Kart</v>
          </cell>
          <cell r="L6" t="str">
            <v>MOJO</v>
          </cell>
          <cell r="M6">
            <v>762</v>
          </cell>
          <cell r="N6">
            <v>51.226999999999997</v>
          </cell>
          <cell r="O6">
            <v>88.828000000000003</v>
          </cell>
          <cell r="P6">
            <v>5</v>
          </cell>
          <cell r="Q6">
            <v>51.341000000000001</v>
          </cell>
          <cell r="R6">
            <v>26.283999999999999</v>
          </cell>
          <cell r="S6">
            <v>25.541</v>
          </cell>
          <cell r="T6" t="str">
            <v>e2614787</v>
          </cell>
        </row>
        <row r="7">
          <cell r="A7">
            <v>6</v>
          </cell>
          <cell r="B7">
            <v>10</v>
          </cell>
          <cell r="C7" t="str">
            <v>村井 賢介</v>
          </cell>
          <cell r="D7" t="str">
            <v>MAX Masters</v>
          </cell>
          <cell r="E7">
            <v>10</v>
          </cell>
          <cell r="F7" t="str">
            <v>8'38.640</v>
          </cell>
          <cell r="G7">
            <v>6.6740000000000004</v>
          </cell>
          <cell r="H7">
            <v>0.98499999999999999</v>
          </cell>
          <cell r="I7">
            <v>0</v>
          </cell>
          <cell r="J7" t="str">
            <v>ﾄﾚﾝﾀｸﾜﾄﾛ鈴鹿/ﾜﾝｻｸｾｯｼｮﾝ</v>
          </cell>
          <cell r="K7" t="str">
            <v>Drago CORSE/ROTAX</v>
          </cell>
          <cell r="L7" t="str">
            <v>MOJO</v>
          </cell>
          <cell r="M7">
            <v>659</v>
          </cell>
          <cell r="N7">
            <v>51.369</v>
          </cell>
          <cell r="O7">
            <v>88.582999999999998</v>
          </cell>
          <cell r="P7">
            <v>8</v>
          </cell>
          <cell r="Q7">
            <v>51.396000000000001</v>
          </cell>
          <cell r="R7">
            <v>26.166</v>
          </cell>
          <cell r="S7">
            <v>25.506</v>
          </cell>
          <cell r="T7">
            <v>30172500260</v>
          </cell>
        </row>
        <row r="8">
          <cell r="A8">
            <v>7</v>
          </cell>
          <cell r="B8">
            <v>15</v>
          </cell>
          <cell r="C8" t="str">
            <v>岸本 慎介</v>
          </cell>
          <cell r="D8" t="str">
            <v>MAX Masters</v>
          </cell>
          <cell r="E8">
            <v>10</v>
          </cell>
          <cell r="F8" t="str">
            <v>8'38.890</v>
          </cell>
          <cell r="G8">
            <v>6.9240000000000004</v>
          </cell>
          <cell r="H8">
            <v>0.25</v>
          </cell>
          <cell r="I8">
            <v>0</v>
          </cell>
          <cell r="J8" t="str">
            <v>HEROes</v>
          </cell>
          <cell r="K8" t="str">
            <v>crocpromotion/ROTAX</v>
          </cell>
          <cell r="L8" t="str">
            <v>MOJO</v>
          </cell>
          <cell r="M8">
            <v>663</v>
          </cell>
          <cell r="N8">
            <v>51.287999999999997</v>
          </cell>
          <cell r="O8">
            <v>88.722999999999999</v>
          </cell>
          <cell r="P8">
            <v>5</v>
          </cell>
          <cell r="Q8">
            <v>51.329000000000001</v>
          </cell>
          <cell r="R8">
            <v>26.181000000000001</v>
          </cell>
          <cell r="S8">
            <v>25.541</v>
          </cell>
          <cell r="T8">
            <v>753000000000</v>
          </cell>
        </row>
        <row r="9">
          <cell r="A9">
            <v>8</v>
          </cell>
          <cell r="B9">
            <v>24</v>
          </cell>
          <cell r="C9" t="str">
            <v>金 韓奎</v>
          </cell>
          <cell r="D9" t="str">
            <v>MAX Masters</v>
          </cell>
          <cell r="E9">
            <v>10</v>
          </cell>
          <cell r="F9" t="str">
            <v>8'39.782</v>
          </cell>
          <cell r="G9">
            <v>7.8159999999999998</v>
          </cell>
          <cell r="H9">
            <v>0.67600000000000005</v>
          </cell>
          <cell r="I9">
            <v>0</v>
          </cell>
          <cell r="J9" t="str">
            <v>Mid Competition</v>
          </cell>
          <cell r="K9" t="str">
            <v>Tony Kart/ROTAX</v>
          </cell>
          <cell r="L9" t="str">
            <v>MOJO</v>
          </cell>
          <cell r="M9">
            <v>4246353</v>
          </cell>
          <cell r="N9">
            <v>51.432000000000002</v>
          </cell>
          <cell r="O9">
            <v>88.474000000000004</v>
          </cell>
          <cell r="P9">
            <v>4</v>
          </cell>
          <cell r="Q9">
            <v>51.462000000000003</v>
          </cell>
          <cell r="R9">
            <v>25.891999999999999</v>
          </cell>
          <cell r="S9">
            <v>25.713999999999999</v>
          </cell>
          <cell r="T9">
            <v>775000000000</v>
          </cell>
        </row>
        <row r="10">
          <cell r="A10">
            <v>9</v>
          </cell>
          <cell r="B10">
            <v>12</v>
          </cell>
          <cell r="C10" t="str">
            <v>石原 貴博</v>
          </cell>
          <cell r="D10" t="str">
            <v>MAX Masters</v>
          </cell>
          <cell r="E10">
            <v>10</v>
          </cell>
          <cell r="F10" t="str">
            <v>8'39.783</v>
          </cell>
          <cell r="G10">
            <v>7.8170000000000002</v>
          </cell>
          <cell r="H10">
            <v>1E-3</v>
          </cell>
          <cell r="I10">
            <v>0</v>
          </cell>
          <cell r="J10" t="str">
            <v>TMAUTO/IRS</v>
          </cell>
          <cell r="K10" t="str">
            <v>トニーカート/ROTAX</v>
          </cell>
          <cell r="L10" t="str">
            <v>MOJO</v>
          </cell>
          <cell r="M10">
            <v>661</v>
          </cell>
          <cell r="N10">
            <v>51.037999999999997</v>
          </cell>
          <cell r="O10">
            <v>89.156999999999996</v>
          </cell>
          <cell r="P10">
            <v>5</v>
          </cell>
          <cell r="Q10">
            <v>51.302999999999997</v>
          </cell>
          <cell r="T10">
            <v>745000000000</v>
          </cell>
        </row>
        <row r="11">
          <cell r="A11">
            <v>10</v>
          </cell>
          <cell r="B11">
            <v>72</v>
          </cell>
          <cell r="C11" t="str">
            <v>恩地 克弥</v>
          </cell>
          <cell r="D11" t="str">
            <v>MAX Masters</v>
          </cell>
          <cell r="E11">
            <v>10</v>
          </cell>
          <cell r="F11" t="str">
            <v>8'40.334</v>
          </cell>
          <cell r="G11">
            <v>8.3680000000000003</v>
          </cell>
          <cell r="H11">
            <v>0.55100000000000005</v>
          </cell>
          <cell r="I11">
            <v>0</v>
          </cell>
          <cell r="J11" t="str">
            <v>ｶﾜﾆｼﾊﾟﾜｰ</v>
          </cell>
          <cell r="K11" t="str">
            <v>KOSMIC/ROTAX</v>
          </cell>
          <cell r="L11" t="str">
            <v>MOJO</v>
          </cell>
          <cell r="M11">
            <v>761</v>
          </cell>
          <cell r="N11">
            <v>51.301000000000002</v>
          </cell>
          <cell r="O11">
            <v>88.7</v>
          </cell>
          <cell r="P11">
            <v>9</v>
          </cell>
          <cell r="Q11">
            <v>51.317999999999998</v>
          </cell>
          <cell r="R11">
            <v>25.861999999999998</v>
          </cell>
          <cell r="S11">
            <v>25.466000000000001</v>
          </cell>
          <cell r="T11">
            <v>700000000000</v>
          </cell>
        </row>
        <row r="12">
          <cell r="A12">
            <v>11</v>
          </cell>
          <cell r="B12">
            <v>66</v>
          </cell>
          <cell r="C12" t="str">
            <v>中本 功三</v>
          </cell>
          <cell r="D12" t="str">
            <v>MAX Masters</v>
          </cell>
          <cell r="E12">
            <v>10</v>
          </cell>
          <cell r="F12" t="str">
            <v>8'41.390</v>
          </cell>
          <cell r="G12">
            <v>9.4239999999999995</v>
          </cell>
          <cell r="H12">
            <v>1.056</v>
          </cell>
          <cell r="I12">
            <v>0</v>
          </cell>
          <cell r="J12" t="str">
            <v>K-TECH with ぴぃたぁぱん</v>
          </cell>
          <cell r="K12" t="str">
            <v>croc promotion/ROTAX</v>
          </cell>
          <cell r="L12" t="str">
            <v>MOJO</v>
          </cell>
          <cell r="M12">
            <v>760</v>
          </cell>
          <cell r="N12">
            <v>51.418999999999997</v>
          </cell>
          <cell r="O12">
            <v>88.495999999999995</v>
          </cell>
          <cell r="P12">
            <v>7</v>
          </cell>
          <cell r="Q12">
            <v>51.418999999999997</v>
          </cell>
          <cell r="R12">
            <v>25.87</v>
          </cell>
          <cell r="S12">
            <v>25.553999999999998</v>
          </cell>
          <cell r="T12">
            <v>705000000000</v>
          </cell>
        </row>
        <row r="13">
          <cell r="A13">
            <v>12</v>
          </cell>
          <cell r="B13">
            <v>16</v>
          </cell>
          <cell r="C13" t="str">
            <v>木村 一眞</v>
          </cell>
          <cell r="D13" t="str">
            <v>MAX Masters</v>
          </cell>
          <cell r="E13">
            <v>10</v>
          </cell>
          <cell r="F13" t="str">
            <v>8'41.834</v>
          </cell>
          <cell r="G13">
            <v>9.8680000000000003</v>
          </cell>
          <cell r="H13">
            <v>0.44400000000000001</v>
          </cell>
          <cell r="I13">
            <v>0</v>
          </cell>
          <cell r="J13" t="str">
            <v>ｶｷｴﾚｰｼﾝｸﾞ</v>
          </cell>
          <cell r="K13" t="str">
            <v>ドラゴコルセ/ROTAX</v>
          </cell>
          <cell r="L13" t="str">
            <v>MOJO</v>
          </cell>
          <cell r="M13">
            <v>664</v>
          </cell>
          <cell r="N13">
            <v>51.295999999999999</v>
          </cell>
          <cell r="O13">
            <v>88.709000000000003</v>
          </cell>
          <cell r="P13">
            <v>8</v>
          </cell>
          <cell r="Q13">
            <v>51.347000000000001</v>
          </cell>
          <cell r="R13">
            <v>25.869</v>
          </cell>
          <cell r="S13">
            <v>25.795000000000002</v>
          </cell>
          <cell r="T13">
            <v>831000000000</v>
          </cell>
        </row>
        <row r="14">
          <cell r="A14">
            <v>13</v>
          </cell>
          <cell r="B14">
            <v>7</v>
          </cell>
          <cell r="C14" t="str">
            <v>西浦 徹</v>
          </cell>
          <cell r="D14" t="str">
            <v>MAX Masters</v>
          </cell>
          <cell r="E14">
            <v>10</v>
          </cell>
          <cell r="F14" t="str">
            <v>8'39.106</v>
          </cell>
          <cell r="G14">
            <v>7.14</v>
          </cell>
          <cell r="I14">
            <v>0</v>
          </cell>
          <cell r="J14" t="str">
            <v>PLAYFUL WITH HEROES</v>
          </cell>
          <cell r="K14" t="str">
            <v>CROCPROMOTION/ROTAX</v>
          </cell>
          <cell r="L14" t="str">
            <v>MOJO</v>
          </cell>
          <cell r="M14">
            <v>4776728</v>
          </cell>
          <cell r="N14">
            <v>51.231000000000002</v>
          </cell>
          <cell r="O14">
            <v>88.820999999999998</v>
          </cell>
          <cell r="P14">
            <v>8</v>
          </cell>
          <cell r="Q14">
            <v>51.268000000000001</v>
          </cell>
          <cell r="R14">
            <v>27.422999999999998</v>
          </cell>
          <cell r="S14">
            <v>25.535</v>
          </cell>
          <cell r="T14">
            <v>793000000000</v>
          </cell>
          <cell r="U14" t="str">
            <v>JAF国内ｶｰﾄ競技規則 ｶｰﾄ競技会運営に関する規定 22条(妨害の禁止(幅寄せ))違反により、着順から5位下の順位とする。</v>
          </cell>
        </row>
        <row r="15">
          <cell r="A15">
            <v>14</v>
          </cell>
          <cell r="B15">
            <v>18</v>
          </cell>
          <cell r="C15" t="str">
            <v>井上 一矢</v>
          </cell>
          <cell r="D15" t="str">
            <v>MAX Masters</v>
          </cell>
          <cell r="E15">
            <v>10</v>
          </cell>
          <cell r="F15" t="str">
            <v>8'45.171</v>
          </cell>
          <cell r="G15">
            <v>13.205</v>
          </cell>
          <cell r="H15">
            <v>3.3370000000000002</v>
          </cell>
          <cell r="I15">
            <v>0</v>
          </cell>
          <cell r="J15" t="str">
            <v>ﾄﾚﾝﾀｸﾜﾄﾛ</v>
          </cell>
          <cell r="K15" t="str">
            <v>ＥＩＫＯ/ROTAX</v>
          </cell>
          <cell r="L15" t="str">
            <v>MOJO</v>
          </cell>
          <cell r="M15">
            <v>666</v>
          </cell>
          <cell r="N15">
            <v>51.8</v>
          </cell>
          <cell r="O15">
            <v>87.846000000000004</v>
          </cell>
          <cell r="P15">
            <v>9</v>
          </cell>
          <cell r="Q15">
            <v>51.832999999999998</v>
          </cell>
          <cell r="R15">
            <v>26.148</v>
          </cell>
          <cell r="S15">
            <v>25.684999999999999</v>
          </cell>
          <cell r="T15">
            <v>811000000000</v>
          </cell>
        </row>
        <row r="16">
          <cell r="A16">
            <v>15</v>
          </cell>
          <cell r="B16">
            <v>13</v>
          </cell>
          <cell r="C16" t="str">
            <v>永谷 学</v>
          </cell>
          <cell r="D16" t="str">
            <v>MAX Masters</v>
          </cell>
          <cell r="E16">
            <v>10</v>
          </cell>
          <cell r="F16" t="str">
            <v>8'45.375</v>
          </cell>
          <cell r="G16">
            <v>13.409000000000001</v>
          </cell>
          <cell r="H16">
            <v>0.20399999999999999</v>
          </cell>
          <cell r="I16">
            <v>0</v>
          </cell>
          <cell r="J16" t="str">
            <v>ｱｽﾃｯｸ</v>
          </cell>
          <cell r="K16" t="str">
            <v>ピレル/ROTAX</v>
          </cell>
          <cell r="L16" t="str">
            <v>MOJO</v>
          </cell>
          <cell r="M16">
            <v>662</v>
          </cell>
          <cell r="N16">
            <v>51.392000000000003</v>
          </cell>
          <cell r="O16">
            <v>88.543000000000006</v>
          </cell>
          <cell r="P16">
            <v>9</v>
          </cell>
          <cell r="Q16">
            <v>51.499000000000002</v>
          </cell>
          <cell r="R16">
            <v>25.998000000000001</v>
          </cell>
          <cell r="S16">
            <v>25.643000000000001</v>
          </cell>
          <cell r="T16" t="str">
            <v>Dfb4c638c</v>
          </cell>
        </row>
        <row r="17">
          <cell r="A17">
            <v>16</v>
          </cell>
          <cell r="B17">
            <v>36</v>
          </cell>
          <cell r="C17" t="str">
            <v>森田 洋輔</v>
          </cell>
          <cell r="D17" t="str">
            <v>MAX Masters</v>
          </cell>
          <cell r="E17">
            <v>10</v>
          </cell>
          <cell r="F17" t="str">
            <v>8'46.240</v>
          </cell>
          <cell r="G17">
            <v>14.273999999999999</v>
          </cell>
          <cell r="H17">
            <v>0.86499999999999999</v>
          </cell>
          <cell r="I17">
            <v>0</v>
          </cell>
          <cell r="J17" t="str">
            <v>ﾉﾊﾞｶｰﾄ</v>
          </cell>
          <cell r="K17" t="str">
            <v>トニーカート/ROTAX</v>
          </cell>
          <cell r="L17" t="str">
            <v>MOJO</v>
          </cell>
          <cell r="M17">
            <v>657</v>
          </cell>
          <cell r="N17">
            <v>51.435000000000002</v>
          </cell>
          <cell r="O17">
            <v>88.468999999999994</v>
          </cell>
          <cell r="P17">
            <v>9</v>
          </cell>
          <cell r="Q17">
            <v>51.53</v>
          </cell>
          <cell r="R17">
            <v>26.024999999999999</v>
          </cell>
          <cell r="S17">
            <v>25.504999999999999</v>
          </cell>
          <cell r="T17">
            <v>259000000000</v>
          </cell>
        </row>
        <row r="18">
          <cell r="A18">
            <v>17</v>
          </cell>
          <cell r="B18">
            <v>30</v>
          </cell>
          <cell r="C18" t="str">
            <v>小川 健一</v>
          </cell>
          <cell r="D18" t="str">
            <v>MAX Masters</v>
          </cell>
          <cell r="E18">
            <v>10</v>
          </cell>
          <cell r="F18" t="str">
            <v>8'46.622</v>
          </cell>
          <cell r="G18">
            <v>14.656000000000001</v>
          </cell>
          <cell r="H18">
            <v>0.38200000000000001</v>
          </cell>
          <cell r="I18">
            <v>0</v>
          </cell>
          <cell r="J18" t="str">
            <v>RT schritt</v>
          </cell>
          <cell r="K18" t="str">
            <v>LN KART/ROTAX</v>
          </cell>
          <cell r="L18" t="str">
            <v>MOJO</v>
          </cell>
          <cell r="M18">
            <v>755</v>
          </cell>
          <cell r="N18">
            <v>51.418999999999997</v>
          </cell>
          <cell r="O18">
            <v>88.495999999999995</v>
          </cell>
          <cell r="P18">
            <v>10</v>
          </cell>
          <cell r="Q18">
            <v>51.573999999999998</v>
          </cell>
          <cell r="R18">
            <v>25.908999999999999</v>
          </cell>
          <cell r="S18">
            <v>25.51</v>
          </cell>
          <cell r="T18" t="str">
            <v>Dea307f50</v>
          </cell>
        </row>
        <row r="19">
          <cell r="A19">
            <v>18</v>
          </cell>
          <cell r="B19">
            <v>19</v>
          </cell>
          <cell r="C19" t="str">
            <v>HIROTEC</v>
          </cell>
          <cell r="D19" t="str">
            <v>MAX Masters</v>
          </cell>
          <cell r="E19">
            <v>10</v>
          </cell>
          <cell r="F19" t="str">
            <v>8'47.684</v>
          </cell>
          <cell r="G19">
            <v>15.718</v>
          </cell>
          <cell r="H19">
            <v>1.0620000000000001</v>
          </cell>
          <cell r="I19">
            <v>0</v>
          </cell>
          <cell r="J19" t="str">
            <v>株式会社大和あいさぽｰとERS</v>
          </cell>
          <cell r="K19" t="str">
            <v>ドラゴコルセ/ROTAX</v>
          </cell>
          <cell r="L19" t="str">
            <v>MOJO</v>
          </cell>
          <cell r="M19">
            <v>667</v>
          </cell>
          <cell r="N19">
            <v>51.686</v>
          </cell>
          <cell r="O19">
            <v>88.039000000000001</v>
          </cell>
          <cell r="P19">
            <v>3</v>
          </cell>
          <cell r="Q19">
            <v>51.73</v>
          </cell>
          <cell r="R19">
            <v>25.908000000000001</v>
          </cell>
          <cell r="S19">
            <v>25.861000000000001</v>
          </cell>
          <cell r="T19" t="str">
            <v>D6f8dcf08</v>
          </cell>
        </row>
        <row r="20">
          <cell r="A20">
            <v>19</v>
          </cell>
          <cell r="B20">
            <v>20</v>
          </cell>
          <cell r="C20" t="str">
            <v>土橋 秀多</v>
          </cell>
          <cell r="D20" t="str">
            <v>MAX Masters</v>
          </cell>
          <cell r="E20">
            <v>10</v>
          </cell>
          <cell r="F20" t="str">
            <v>8'48.682</v>
          </cell>
          <cell r="G20">
            <v>16.716000000000001</v>
          </cell>
          <cell r="H20">
            <v>0.998</v>
          </cell>
          <cell r="I20">
            <v>0</v>
          </cell>
          <cell r="J20" t="str">
            <v>NEXT-ONE Racing</v>
          </cell>
          <cell r="K20" t="str">
            <v>Crocpromotion/ROTAX</v>
          </cell>
          <cell r="L20" t="str">
            <v>MOJO</v>
          </cell>
          <cell r="M20">
            <v>751</v>
          </cell>
          <cell r="N20">
            <v>51.393999999999998</v>
          </cell>
          <cell r="O20">
            <v>88.54</v>
          </cell>
          <cell r="P20">
            <v>10</v>
          </cell>
          <cell r="Q20">
            <v>51.494999999999997</v>
          </cell>
          <cell r="R20">
            <v>25.881</v>
          </cell>
          <cell r="S20">
            <v>25.513000000000002</v>
          </cell>
          <cell r="T20">
            <v>350000000000</v>
          </cell>
        </row>
        <row r="21">
          <cell r="A21">
            <v>20</v>
          </cell>
          <cell r="B21">
            <v>8</v>
          </cell>
          <cell r="C21" t="str">
            <v>三田村 信弘</v>
          </cell>
          <cell r="D21" t="str">
            <v>MAX Masters</v>
          </cell>
          <cell r="E21">
            <v>10</v>
          </cell>
          <cell r="F21" t="str">
            <v>8'50.129</v>
          </cell>
          <cell r="G21">
            <v>18.163</v>
          </cell>
          <cell r="H21">
            <v>1.4470000000000001</v>
          </cell>
          <cell r="I21">
            <v>0</v>
          </cell>
          <cell r="J21" t="str">
            <v>ﾁｰﾑｱﾗｼﾞﾝ+ｸﾞﾛｰﾊﾞﾙ</v>
          </cell>
          <cell r="K21" t="str">
            <v>TONY/ROTAX</v>
          </cell>
          <cell r="L21" t="str">
            <v>MOJO</v>
          </cell>
          <cell r="M21">
            <v>7151402</v>
          </cell>
          <cell r="N21">
            <v>52.021000000000001</v>
          </cell>
          <cell r="O21">
            <v>87.471999999999994</v>
          </cell>
          <cell r="P21">
            <v>7</v>
          </cell>
          <cell r="Q21">
            <v>52.101999999999997</v>
          </cell>
          <cell r="R21">
            <v>26.256</v>
          </cell>
          <cell r="S21">
            <v>26.169</v>
          </cell>
          <cell r="T21">
            <v>241000000000</v>
          </cell>
        </row>
        <row r="22">
          <cell r="A22">
            <v>21</v>
          </cell>
          <cell r="B22">
            <v>11</v>
          </cell>
          <cell r="C22" t="str">
            <v>鈴木 伸高</v>
          </cell>
          <cell r="D22" t="str">
            <v>MAX Masters</v>
          </cell>
          <cell r="E22">
            <v>10</v>
          </cell>
          <cell r="F22" t="str">
            <v>8'50.235</v>
          </cell>
          <cell r="G22">
            <v>18.268999999999998</v>
          </cell>
          <cell r="H22">
            <v>0.106</v>
          </cell>
          <cell r="I22">
            <v>0</v>
          </cell>
          <cell r="J22" t="str">
            <v>IDEAL Racing</v>
          </cell>
          <cell r="K22" t="str">
            <v>Drago CORSE/ROTAX</v>
          </cell>
          <cell r="L22" t="str">
            <v>MOJO</v>
          </cell>
          <cell r="M22">
            <v>660</v>
          </cell>
          <cell r="N22">
            <v>51.642000000000003</v>
          </cell>
          <cell r="O22">
            <v>88.114000000000004</v>
          </cell>
          <cell r="P22">
            <v>6</v>
          </cell>
          <cell r="Q22">
            <v>51.713999999999999</v>
          </cell>
          <cell r="R22">
            <v>26.236000000000001</v>
          </cell>
          <cell r="S22">
            <v>26.050999999999998</v>
          </cell>
          <cell r="T22">
            <v>743000000000</v>
          </cell>
        </row>
        <row r="23">
          <cell r="A23">
            <v>22</v>
          </cell>
          <cell r="B23">
            <v>9</v>
          </cell>
          <cell r="C23" t="str">
            <v>上岡 昌生</v>
          </cell>
          <cell r="D23" t="str">
            <v>MAX Masters</v>
          </cell>
          <cell r="E23">
            <v>10</v>
          </cell>
          <cell r="F23" t="str">
            <v>8'52.965</v>
          </cell>
          <cell r="G23">
            <v>20.998999999999999</v>
          </cell>
          <cell r="H23">
            <v>2.73</v>
          </cell>
          <cell r="I23">
            <v>0</v>
          </cell>
          <cell r="J23" t="str">
            <v>HRSJAPAN</v>
          </cell>
          <cell r="K23" t="str">
            <v>コスミック/ROTAX</v>
          </cell>
          <cell r="L23" t="str">
            <v>MOJO</v>
          </cell>
          <cell r="M23">
            <v>658</v>
          </cell>
          <cell r="N23">
            <v>51.896999999999998</v>
          </cell>
          <cell r="O23">
            <v>87.680999999999997</v>
          </cell>
          <cell r="P23">
            <v>8</v>
          </cell>
          <cell r="Q23">
            <v>52.143999999999998</v>
          </cell>
          <cell r="R23">
            <v>26.236999999999998</v>
          </cell>
          <cell r="S23">
            <v>26.218</v>
          </cell>
          <cell r="T23" t="str">
            <v>De47617b0</v>
          </cell>
        </row>
        <row r="24">
          <cell r="A24">
            <v>23</v>
          </cell>
          <cell r="B24">
            <v>27</v>
          </cell>
          <cell r="C24" t="str">
            <v>中西 智紀</v>
          </cell>
          <cell r="D24" t="str">
            <v>MAX Masters</v>
          </cell>
          <cell r="E24">
            <v>10</v>
          </cell>
          <cell r="F24" t="str">
            <v>8'54.979</v>
          </cell>
          <cell r="G24">
            <v>23.013000000000002</v>
          </cell>
          <cell r="H24">
            <v>2.0139999999999998</v>
          </cell>
          <cell r="I24">
            <v>0</v>
          </cell>
          <cell r="J24" t="str">
            <v>MOMOX KARTRACING</v>
          </cell>
          <cell r="K24" t="str">
            <v>kart republic/ROTAX</v>
          </cell>
          <cell r="L24" t="str">
            <v>MOJO</v>
          </cell>
          <cell r="M24">
            <v>753</v>
          </cell>
          <cell r="N24">
            <v>51.204999999999998</v>
          </cell>
          <cell r="O24">
            <v>88.866</v>
          </cell>
          <cell r="P24">
            <v>8</v>
          </cell>
          <cell r="Q24">
            <v>51.301000000000002</v>
          </cell>
          <cell r="R24">
            <v>42.820999999999998</v>
          </cell>
          <cell r="S24">
            <v>25.74</v>
          </cell>
          <cell r="T24">
            <v>231000000000</v>
          </cell>
        </row>
        <row r="25">
          <cell r="A25">
            <v>24</v>
          </cell>
          <cell r="B25">
            <v>17</v>
          </cell>
          <cell r="C25" t="str">
            <v>髙木 愼一</v>
          </cell>
          <cell r="D25" t="str">
            <v>MAX Masters</v>
          </cell>
          <cell r="E25">
            <v>10</v>
          </cell>
          <cell r="F25" t="str">
            <v>8'59.194</v>
          </cell>
          <cell r="G25">
            <v>27.228000000000002</v>
          </cell>
          <cell r="H25">
            <v>4.2149999999999999</v>
          </cell>
          <cell r="I25">
            <v>0</v>
          </cell>
          <cell r="J25" t="str">
            <v>HEROes</v>
          </cell>
          <cell r="K25" t="str">
            <v>コスミック/ROTAX</v>
          </cell>
          <cell r="L25" t="str">
            <v>MOJO</v>
          </cell>
          <cell r="M25">
            <v>665</v>
          </cell>
          <cell r="N25">
            <v>51.331000000000003</v>
          </cell>
          <cell r="O25">
            <v>88.647999999999996</v>
          </cell>
          <cell r="P25">
            <v>9</v>
          </cell>
          <cell r="Q25">
            <v>51.338000000000001</v>
          </cell>
          <cell r="R25">
            <v>46.79</v>
          </cell>
          <cell r="S25">
            <v>26.44</v>
          </cell>
          <cell r="T25">
            <v>732000000000</v>
          </cell>
        </row>
        <row r="26">
          <cell r="A26">
            <v>25</v>
          </cell>
          <cell r="B26">
            <v>44</v>
          </cell>
          <cell r="C26" t="str">
            <v>小野 敦郎</v>
          </cell>
          <cell r="D26" t="str">
            <v>MAX Masters</v>
          </cell>
          <cell r="E26">
            <v>6</v>
          </cell>
          <cell r="F26" t="str">
            <v>5'54.386</v>
          </cell>
          <cell r="G26" t="str">
            <v>4 Laps</v>
          </cell>
          <cell r="H26" t="str">
            <v>4 Laps</v>
          </cell>
          <cell r="I26">
            <v>0</v>
          </cell>
          <cell r="J26" t="str">
            <v>ERS</v>
          </cell>
          <cell r="K26" t="str">
            <v>kosmic/ROTAX</v>
          </cell>
          <cell r="L26" t="str">
            <v>MOJO</v>
          </cell>
          <cell r="M26">
            <v>758</v>
          </cell>
          <cell r="N26">
            <v>51.737000000000002</v>
          </cell>
          <cell r="O26">
            <v>87.953000000000003</v>
          </cell>
          <cell r="P26">
            <v>2</v>
          </cell>
          <cell r="Q26">
            <v>52.466999999999999</v>
          </cell>
          <cell r="R26">
            <v>26.314</v>
          </cell>
          <cell r="T26">
            <v>782000000000</v>
          </cell>
        </row>
        <row r="27">
          <cell r="A27">
            <v>26</v>
          </cell>
          <cell r="B27">
            <v>23</v>
          </cell>
          <cell r="C27" t="str">
            <v>今井 雅慶</v>
          </cell>
          <cell r="D27" t="str">
            <v>MAX Masters</v>
          </cell>
          <cell r="E27">
            <v>5</v>
          </cell>
          <cell r="F27" t="str">
            <v>4'48.410</v>
          </cell>
          <cell r="G27" t="str">
            <v>5 Laps</v>
          </cell>
          <cell r="H27" t="str">
            <v>1 Laps</v>
          </cell>
          <cell r="I27">
            <v>0</v>
          </cell>
          <cell r="J27" t="str">
            <v>MIDcompetition</v>
          </cell>
          <cell r="K27" t="str">
            <v>ＣＬ/ROTAX</v>
          </cell>
          <cell r="L27" t="str">
            <v>MOJO</v>
          </cell>
          <cell r="M27">
            <v>752</v>
          </cell>
          <cell r="N27">
            <v>51.823999999999998</v>
          </cell>
          <cell r="O27">
            <v>85.388999999999996</v>
          </cell>
          <cell r="P27">
            <v>3</v>
          </cell>
          <cell r="Q27">
            <v>1.2013888888888888E-3</v>
          </cell>
          <cell r="T27">
            <v>253000000000</v>
          </cell>
        </row>
        <row r="28">
          <cell r="A28">
            <v>27</v>
          </cell>
          <cell r="B28">
            <v>29</v>
          </cell>
          <cell r="C28" t="str">
            <v>谷田 幸史</v>
          </cell>
          <cell r="D28" t="str">
            <v>MAX Masters</v>
          </cell>
          <cell r="E28">
            <v>4</v>
          </cell>
          <cell r="F28" t="str">
            <v>3'32.589</v>
          </cell>
          <cell r="G28" t="str">
            <v>6 Laps</v>
          </cell>
          <cell r="H28" t="str">
            <v>1 Laps</v>
          </cell>
          <cell r="I28">
            <v>0</v>
          </cell>
          <cell r="J28" t="str">
            <v>JURAN Racing with Global</v>
          </cell>
          <cell r="K28" t="str">
            <v>KOSMIC/ROTAX</v>
          </cell>
          <cell r="L28" t="str">
            <v>MOJO</v>
          </cell>
          <cell r="M28">
            <v>754</v>
          </cell>
          <cell r="N28">
            <v>51.293999999999997</v>
          </cell>
          <cell r="O28">
            <v>88.712000000000003</v>
          </cell>
          <cell r="P28">
            <v>2</v>
          </cell>
          <cell r="Q28">
            <v>51.914999999999999</v>
          </cell>
          <cell r="R28">
            <v>25.908999999999999</v>
          </cell>
          <cell r="T28">
            <v>763000000000</v>
          </cell>
        </row>
      </sheetData>
      <sheetData sheetId="11"/>
      <sheetData sheetId="12"/>
      <sheetData sheetId="13"/>
      <sheetData sheetId="14"/>
      <sheetData sheetId="1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各種設定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M99"/>
  <sheetViews>
    <sheetView tabSelected="1" topLeftCell="A16" workbookViewId="0">
      <selection activeCell="N67" sqref="N67"/>
    </sheetView>
  </sheetViews>
  <sheetFormatPr defaultRowHeight="11.25" x14ac:dyDescent="0.15"/>
  <cols>
    <col min="1" max="1" width="13.33203125" style="1" customWidth="1"/>
    <col min="2" max="2" width="4" style="1" customWidth="1"/>
    <col min="3" max="3" width="6.83203125" style="1" customWidth="1"/>
    <col min="4" max="4" width="15.83203125" style="1" customWidth="1"/>
    <col min="5" max="7" width="13.33203125" style="1" customWidth="1"/>
    <col min="8" max="8" width="6.83203125" style="1" customWidth="1"/>
    <col min="9" max="12" width="13.33203125" style="1" customWidth="1"/>
    <col min="13" max="13" width="0.5" style="1" customWidth="1"/>
    <col min="14" max="16384" width="9.33203125" style="1"/>
  </cols>
  <sheetData>
    <row r="1" spans="1:13" ht="12.95" customHeight="1" x14ac:dyDescent="0.15"/>
    <row r="2" spans="1:13" ht="12.95" customHeight="1" x14ac:dyDescent="0.15"/>
    <row r="3" spans="1:13" ht="12.95" customHeight="1" x14ac:dyDescent="0.15"/>
    <row r="4" spans="1:13" ht="12.95" customHeight="1" x14ac:dyDescent="0.15"/>
    <row r="5" spans="1:13" ht="12.95" customHeight="1" x14ac:dyDescent="0.15"/>
    <row r="6" spans="1:13" ht="12.95" customHeight="1" x14ac:dyDescent="0.15"/>
    <row r="7" spans="1:13" ht="12" x14ac:dyDescent="0.15">
      <c r="A7" s="2"/>
      <c r="B7" s="3"/>
      <c r="C7" s="3"/>
      <c r="D7" s="3"/>
      <c r="E7" s="3"/>
      <c r="F7" s="3"/>
      <c r="G7" s="3"/>
      <c r="H7" s="3"/>
      <c r="I7" s="3"/>
      <c r="J7" s="4">
        <f>+[1]各種設定!D18</f>
        <v>44759</v>
      </c>
      <c r="K7" s="5"/>
      <c r="M7" s="6"/>
    </row>
    <row r="8" spans="1:13" ht="19.5" customHeight="1" x14ac:dyDescent="0.2">
      <c r="A8" s="7" t="str">
        <f>+[1]各種設定!D2</f>
        <v>2022 鈴鹿選手権シリーズ第4戦 ｶｰﾄﾚｰｽ IN SUZUKA</v>
      </c>
      <c r="B8" s="3"/>
      <c r="C8" s="3"/>
      <c r="D8" s="3"/>
      <c r="E8" s="3"/>
      <c r="F8" s="3"/>
      <c r="G8" s="3"/>
      <c r="H8" s="3"/>
      <c r="I8" s="3"/>
      <c r="J8" s="8"/>
      <c r="K8" s="9" t="s">
        <v>0</v>
      </c>
      <c r="L8" s="10"/>
      <c r="M8" s="6"/>
    </row>
    <row r="9" spans="1:13" x14ac:dyDescent="0.15">
      <c r="A9" s="3"/>
      <c r="B9" s="3"/>
      <c r="C9" s="3"/>
      <c r="D9" s="3"/>
      <c r="E9" s="3"/>
      <c r="F9" s="3"/>
      <c r="G9" s="3"/>
      <c r="H9" s="3"/>
      <c r="I9" s="3"/>
      <c r="J9" s="8"/>
      <c r="K9" s="10"/>
      <c r="L9" s="11"/>
      <c r="M9" s="6"/>
    </row>
    <row r="10" spans="1:13" ht="17.25" customHeight="1" x14ac:dyDescent="0.15">
      <c r="A10" s="12" t="str">
        <f>+[1]各種設定!D4</f>
        <v>MAX Masters</v>
      </c>
      <c r="B10" s="3"/>
      <c r="C10" s="3"/>
      <c r="D10" s="3"/>
      <c r="E10" s="3"/>
      <c r="F10" s="3"/>
      <c r="G10" s="3"/>
      <c r="H10" s="3"/>
      <c r="I10" s="3"/>
      <c r="J10" s="3"/>
      <c r="K10" s="3"/>
      <c r="L10" s="13" t="s">
        <v>1</v>
      </c>
      <c r="M10" s="3"/>
    </row>
    <row r="11" spans="1:13" ht="19.5" customHeight="1" x14ac:dyDescent="0.2">
      <c r="A11" s="14" t="s">
        <v>2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3"/>
    </row>
    <row r="12" spans="1:13" x14ac:dyDescent="0.15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</row>
    <row r="13" spans="1:13" ht="12.75" x14ac:dyDescent="0.15">
      <c r="A13" s="16"/>
      <c r="B13" s="16"/>
      <c r="C13" s="16"/>
      <c r="D13" s="17"/>
      <c r="E13" s="17"/>
      <c r="F13" s="18"/>
      <c r="G13" s="16"/>
      <c r="H13" s="16"/>
      <c r="I13" s="16"/>
      <c r="J13" s="16"/>
      <c r="K13" s="16"/>
      <c r="L13" s="16"/>
      <c r="M13" s="17"/>
    </row>
    <row r="14" spans="1:13" ht="12.75" x14ac:dyDescent="0.15">
      <c r="A14" s="19"/>
      <c r="B14" s="20"/>
      <c r="C14" s="21"/>
      <c r="D14" s="22"/>
      <c r="E14" s="23"/>
      <c r="F14" s="23"/>
      <c r="G14" s="21"/>
      <c r="H14" s="24"/>
      <c r="I14" s="25"/>
      <c r="J14" s="25"/>
      <c r="K14" s="25"/>
      <c r="L14" s="25"/>
      <c r="M14" s="18"/>
    </row>
    <row r="15" spans="1:13" ht="12.75" customHeight="1" x14ac:dyDescent="0.15">
      <c r="A15" s="19"/>
      <c r="B15" s="26" t="s">
        <v>3</v>
      </c>
      <c r="C15" s="27">
        <f>IFERROR(INDEX('[1]予選ヒート-レース結果表・グリッド用（貼付）'!$A:$Z,MATCH(1,'[1]予選ヒート-レース結果表・グリッド用（貼付）'!$A:$A,0),MATCH("No.",'[1]予選ヒート-レース結果表・グリッド用（貼付）'!$1:$1,0)),"")</f>
        <v>31</v>
      </c>
      <c r="D15" s="28" t="str">
        <f>INDEX('[1]予選ヒート-レース結果表・グリッド用（貼付）'!$A:$Z,MATCH(1,'[1]予選ヒート-レース結果表・グリッド用（貼付）'!$A:$A,0),MATCH("名前",'[1]予選ヒート-レース結果表・グリッド用（貼付）'!$1:$1,0))</f>
        <v>出石 哲也</v>
      </c>
      <c r="E15" s="29"/>
      <c r="F15" s="30"/>
      <c r="G15" s="1">
        <v>2</v>
      </c>
      <c r="H15" s="27">
        <f>IFERROR(INDEX('[1]予選ヒート-レース結果表・グリッド用（貼付）'!$A:$Z,MATCH($G15,'[1]予選ヒート-レース結果表・グリッド用（貼付）'!$A:$A,0),MATCH("No.",'[1]予選ヒート-レース結果表・グリッド用（貼付）'!$1:$1,0)),"")</f>
        <v>33</v>
      </c>
      <c r="I15" s="28" t="str">
        <f>INDEX('[1]予選ヒート-レース結果表・グリッド用（貼付）'!$A:$Z,MATCH($G15,'[1]予選ヒート-レース結果表・グリッド用（貼付）'!$A:$A,0),MATCH("名前",'[1]予選ヒート-レース結果表・グリッド用（貼付）'!$1:$1,0))</f>
        <v>加藤 雅規</v>
      </c>
      <c r="J15" s="29"/>
      <c r="K15" s="30"/>
      <c r="L15" s="31"/>
      <c r="M15" s="18"/>
    </row>
    <row r="16" spans="1:13" ht="6" customHeight="1" x14ac:dyDescent="0.15">
      <c r="A16" s="19"/>
      <c r="B16" s="20"/>
      <c r="C16" s="32" t="str">
        <f>IF(INDEX('[1]予選ヒート-レース結果表・グリッド用（貼付）'!$A:$Z,MATCH(1,'[1]予選ヒート-レース結果表・グリッド用（貼付）'!$A:$A,0),MATCH("クラス",'[1]予選ヒート-レース結果表・グリッド用（貼付）'!$1:$1,0))=0,"",INDEX('[1]予選ヒート-レース結果表・グリッド用（貼付）'!$A:$Z,MATCH(1,'[1]予選ヒート-レース結果表・グリッド用（貼付）'!$A:$A,0),MATCH("クラス",'[1]予選ヒート-レース結果表・グリッド用（貼付）'!$1:$1,0)))</f>
        <v>MAX Masters</v>
      </c>
      <c r="D16" s="33"/>
      <c r="E16" s="34"/>
      <c r="F16" s="32" t="str">
        <f>INDEX('[1]予選ヒート-レース結果表・グリッド用（貼付）'!$A:$Z,MATCH(1,'[1]予選ヒート-レース結果表・グリッド用（貼付）'!$A:$A,0),MATCH("Model/Engine",'[1]予選ヒート-レース結果表・グリッド用（貼付）'!$1:$1,0))</f>
        <v>crocpromotion/ROTAX</v>
      </c>
      <c r="G16" s="20"/>
      <c r="H16" s="35" t="str">
        <f>IF(INDEX('[1]予選ヒート-レース結果表・グリッド用（貼付）'!$A:$Z,MATCH(G15,'[1]予選ヒート-レース結果表・グリッド用（貼付）'!$A:$A,0),MATCH("クラス",'[1]予選ヒート-レース結果表・グリッド用（貼付）'!$1:$1,0))=0,"",INDEX('[1]予選ヒート-レース結果表・グリッド用（貼付）'!$A:$Z,MATCH(G15,'[1]予選ヒート-レース結果表・グリッド用（貼付）'!$A:$A,0),MATCH("クラス",'[1]予選ヒート-レース結果表・グリッド用（貼付）'!$1:$1,0)))</f>
        <v>MAX Masters</v>
      </c>
      <c r="I16" s="33"/>
      <c r="J16" s="34"/>
      <c r="K16" s="32" t="str">
        <f>INDEX('[1]予選ヒート-レース結果表・グリッド用（貼付）'!$A:$Z,MATCH($G15,'[1]予選ヒート-レース結果表・グリッド用（貼付）'!$A:$A,0),MATCH("Model/Engine",'[1]予選ヒート-レース結果表・グリッド用（貼付）'!$1:$1,0))</f>
        <v>カートリパブリック/ROTAX</v>
      </c>
      <c r="L16" s="31"/>
      <c r="M16" s="18"/>
    </row>
    <row r="17" spans="1:13" ht="9" customHeight="1" x14ac:dyDescent="0.15">
      <c r="A17" s="19"/>
      <c r="B17" s="20"/>
      <c r="C17" s="36" t="str">
        <f>INDEX('[1]予選ヒート-レース結果表・グリッド用（貼付）'!$A:$Z,MATCH(1,'[1]予選ヒート-レース結果表・グリッド用（貼付）'!$A:$A,0),MATCH("team",'[1]予選ヒート-レース結果表・グリッド用（貼付）'!$1:$1,0))</f>
        <v>AKILAND RACING</v>
      </c>
      <c r="D17" s="37"/>
      <c r="E17" s="38"/>
      <c r="F17" s="39"/>
      <c r="G17" s="20"/>
      <c r="H17" s="40" t="str">
        <f>IF(INDEX('[1]予選ヒート-レース結果表・グリッド用（貼付）'!$A:$Z,MATCH($G15,'[1]予選ヒート-レース結果表・グリッド用（貼付）'!$A:$A,0),MATCH("team",'[1]予選ヒート-レース結果表・グリッド用（貼付）'!$1:$1,0))=0,"",INDEX('[1]予選ヒート-レース結果表・グリッド用（貼付）'!$A:$Z,MATCH($G15,'[1]予選ヒート-レース結果表・グリッド用（貼付）'!$A:$A,0),MATCH("team",'[1]予選ヒート-レース結果表・グリッド用（貼付）'!$1:$1,0)))</f>
        <v>Triple-K MOMOX</v>
      </c>
      <c r="I17" s="37"/>
      <c r="J17" s="38"/>
      <c r="K17" s="39"/>
      <c r="L17" s="41"/>
      <c r="M17" s="18"/>
    </row>
    <row r="18" spans="1:13" ht="6" customHeight="1" x14ac:dyDescent="0.15">
      <c r="A18" s="19"/>
      <c r="B18" s="20"/>
      <c r="C18" s="21"/>
      <c r="D18" s="22"/>
      <c r="E18" s="23"/>
      <c r="F18" s="39"/>
      <c r="G18" s="21"/>
      <c r="H18" s="42"/>
      <c r="I18" s="25"/>
      <c r="J18" s="25"/>
      <c r="K18" s="31"/>
      <c r="L18" s="32"/>
      <c r="M18" s="18"/>
    </row>
    <row r="19" spans="1:13" ht="12.75" customHeight="1" x14ac:dyDescent="0.15">
      <c r="A19" s="19"/>
      <c r="B19" s="1">
        <f>IF(MAX('[1]予選ヒート-レース結果表・グリッド用（貼付）'!A:A)&gt;G15,G15+1,"")</f>
        <v>3</v>
      </c>
      <c r="C19" s="43">
        <f>IFERROR(INDEX('[1]予選ヒート-レース結果表・グリッド用（貼付）'!$A:$Z,MATCH($B19,'[1]予選ヒート-レース結果表・グリッド用（貼付）'!$A:$A,0),MATCH("No.",'[1]予選ヒート-レース結果表・グリッド用（貼付）'!$1:$1,0)),"")</f>
        <v>2</v>
      </c>
      <c r="D19" s="28" t="str">
        <f>IFERROR(INDEX('[1]予選ヒート-レース結果表・グリッド用（貼付）'!$A:$Z,MATCH($B19,'[1]予選ヒート-レース結果表・グリッド用（貼付）'!$A:$A,0),MATCH("名前",'[1]予選ヒート-レース結果表・グリッド用（貼付）'!$1:$1,0)),"")</f>
        <v>山﨑 学</v>
      </c>
      <c r="E19" s="28"/>
      <c r="F19" s="30"/>
      <c r="G19" s="1">
        <f>IF(MAX('[1]予選ヒート-レース結果表・グリッド用（貼付）'!A:A)&gt;B19,B19+1,"")</f>
        <v>4</v>
      </c>
      <c r="H19" s="43">
        <f>IFERROR(INDEX('[1]予選ヒート-レース結果表・グリッド用（貼付）'!$A:$Z,MATCH($G19,'[1]予選ヒート-レース結果表・グリッド用（貼付）'!$A:$A,0),MATCH("No.",'[1]予選ヒート-レース結果表・グリッド用（貼付）'!$1:$1,0)),"")</f>
        <v>55</v>
      </c>
      <c r="I19" s="28" t="str">
        <f>IFERROR(INDEX('[1]予選ヒート-レース結果表・グリッド用（貼付）'!$A:$Z,MATCH($G19,'[1]予選ヒート-レース結果表・グリッド用（貼付）'!$A:$A,0),MATCH("名前",'[1]予選ヒート-レース結果表・グリッド用（貼付）'!$1:$1,0)),"")</f>
        <v>岡本 旬司</v>
      </c>
      <c r="J19" s="28"/>
      <c r="K19" s="30"/>
      <c r="L19" s="39"/>
      <c r="M19" s="18"/>
    </row>
    <row r="20" spans="1:13" ht="6" customHeight="1" x14ac:dyDescent="0.15">
      <c r="A20" s="19"/>
      <c r="B20" s="20"/>
      <c r="C20" s="35" t="str">
        <f>IFERROR(IF(INDEX('[1]予選ヒート-レース結果表・グリッド用（貼付）'!$A:$Z,MATCH(B19,'[1]予選ヒート-レース結果表・グリッド用（貼付）'!$A:$A,0),MATCH("クラス",'[1]予選ヒート-レース結果表・グリッド用（貼付）'!$1:$1,0))=0,"",INDEX('[1]予選ヒート-レース結果表・グリッド用（貼付）'!$A:$Z,MATCH(B19,'[1]予選ヒート-レース結果表・グリッド用（貼付）'!$A:$A,0),MATCH("クラス",'[1]予選ヒート-レース結果表・グリッド用（貼付）'!$1:$1,0))),"")</f>
        <v>MAX Masters</v>
      </c>
      <c r="D20" s="33"/>
      <c r="E20" s="44"/>
      <c r="F20" s="32" t="str">
        <f>IFERROR(INDEX('[1]予選ヒート-レース結果表・グリッド用（貼付）'!$A:$Z,MATCH($B19,'[1]予選ヒート-レース結果表・グリッド用（貼付）'!$A:$A,0),MATCH("Model/Engine",'[1]予選ヒート-レース結果表・グリッド用（貼付）'!$1:$1,0)),"")</f>
        <v>KARTREPUBRIC/ROTAX</v>
      </c>
      <c r="G20" s="20"/>
      <c r="H20" s="35" t="str">
        <f>IFERROR(IF(INDEX('[1]予選ヒート-レース結果表・グリッド用（貼付）'!$A:$Z,MATCH(G19,'[1]予選ヒート-レース結果表・グリッド用（貼付）'!$A:$A,0),MATCH("クラス",'[1]予選ヒート-レース結果表・グリッド用（貼付）'!$1:$1,0))=0,"",INDEX('[1]予選ヒート-レース結果表・グリッド用（貼付）'!$A:$Z,MATCH(G19,'[1]予選ヒート-レース結果表・グリッド用（貼付）'!$A:$A,0),MATCH("クラス",'[1]予選ヒート-レース結果表・グリッド用（貼付）'!$1:$1,0))),"")</f>
        <v>MAX Masters</v>
      </c>
      <c r="I20" s="33"/>
      <c r="J20" s="44"/>
      <c r="K20" s="32" t="str">
        <f>IFERROR(INDEX('[1]予選ヒート-レース結果表・グリッド用（貼付）'!$A:$Z,MATCH($G19,'[1]予選ヒート-レース結果表・グリッド用（貼付）'!$A:$A,0),MATCH("Model/Engine",'[1]予選ヒート-レース結果表・グリッド用（貼付）'!$1:$1,0)),"")</f>
        <v>KART　REPUBLIC/ROTAX</v>
      </c>
      <c r="L20" s="31"/>
      <c r="M20" s="18"/>
    </row>
    <row r="21" spans="1:13" ht="9" customHeight="1" x14ac:dyDescent="0.15">
      <c r="A21" s="19"/>
      <c r="B21" s="20"/>
      <c r="C21" s="40" t="str">
        <f>IF(IFERROR(INDEX('[1]予選ヒート-レース結果表・グリッド用（貼付）'!$A:$Z,MATCH($B19,'[1]予選ヒート-レース結果表・グリッド用（貼付）'!$A:$A,0),MATCH("team",'[1]予選ヒート-レース結果表・グリッド用（貼付）'!$1:$1,0)),"")=0,"",IFERROR(INDEX('[1]予選ヒート-レース結果表・グリッド用（貼付）'!$A:$Z,MATCH($B19,'[1]予選ヒート-レース結果表・グリッド用（貼付）'!$A:$A,0),MATCH("team",'[1]予選ヒート-レース結果表・グリッド用（貼付）'!$1:$1,0)),""))</f>
        <v>ﾄﾚﾝﾀｸﾜﾄﾛ鈴鹿★MYCARS</v>
      </c>
      <c r="D21" s="45"/>
      <c r="E21" s="40"/>
      <c r="F21" s="39"/>
      <c r="G21" s="20"/>
      <c r="H21" s="40" t="str">
        <f>IFERROR(IF(INDEX('[1]予選ヒート-レース結果表・グリッド用（貼付）'!$A:$Z,MATCH($G19,'[1]予選ヒート-レース結果表・グリッド用（貼付）'!$A:$A,0),MATCH("team",'[1]予選ヒート-レース結果表・グリッド用（貼付）'!$1:$1,0))=0,"",INDEX('[1]予選ヒート-レース結果表・グリッド用（貼付）'!$A:$Z,MATCH($G19,'[1]予選ヒート-レース結果表・グリッド用（貼付）'!$A:$A,0),MATCH("team",'[1]予選ヒート-レース結果表・グリッド用（貼付）'!$1:$1,0))),"")</f>
        <v>ﾒｶﾆｺ with ﾋｰﾛｰｽﾞ</v>
      </c>
      <c r="I21" s="45"/>
      <c r="J21" s="40"/>
      <c r="K21" s="39"/>
      <c r="L21" s="41"/>
      <c r="M21" s="18"/>
    </row>
    <row r="22" spans="1:13" ht="6" customHeight="1" x14ac:dyDescent="0.15">
      <c r="A22" s="19"/>
      <c r="B22" s="20"/>
      <c r="C22" s="21"/>
      <c r="D22" s="22"/>
      <c r="E22" s="23"/>
      <c r="F22" s="46"/>
      <c r="G22" s="21"/>
      <c r="H22" s="42"/>
      <c r="I22" s="25"/>
      <c r="J22" s="25"/>
      <c r="K22" s="31"/>
      <c r="L22" s="32"/>
      <c r="M22" s="18"/>
    </row>
    <row r="23" spans="1:13" ht="12.75" customHeight="1" x14ac:dyDescent="0.15">
      <c r="A23" s="19"/>
      <c r="B23" s="1">
        <f>IF(MAX('[1]予選ヒート-レース結果表・グリッド用（貼付）'!A:A)&gt;G19,G19+1,"")</f>
        <v>5</v>
      </c>
      <c r="C23" s="43">
        <f>IFERROR(INDEX('[1]予選ヒート-レース結果表・グリッド用（貼付）'!$A:$Z,MATCH($B23,'[1]予選ヒート-レース結果表・グリッド用（貼付）'!$A:$A,0),MATCH("No.",'[1]予選ヒート-レース結果表・グリッド用（貼付）'!$1:$1,0)),"")</f>
        <v>85</v>
      </c>
      <c r="D23" s="28" t="str">
        <f>IFERROR(INDEX('[1]予選ヒート-レース結果表・グリッド用（貼付）'!$A:$Z,MATCH($B23,'[1]予選ヒート-レース結果表・グリッド用（貼付）'!$A:$A,0),MATCH("名前",'[1]予選ヒート-レース結果表・グリッド用（貼付）'!$1:$1,0)),"")</f>
        <v>山本 一平</v>
      </c>
      <c r="E23" s="28"/>
      <c r="F23" s="30"/>
      <c r="G23" s="1">
        <f>IF(MAX('[1]予選ヒート-レース結果表・グリッド用（貼付）'!A:A)&gt;B23,B23+1,"")</f>
        <v>6</v>
      </c>
      <c r="H23" s="43">
        <f>IFERROR(INDEX('[1]予選ヒート-レース結果表・グリッド用（貼付）'!$A:$Z,MATCH($G23,'[1]予選ヒート-レース結果表・グリッド用（貼付）'!$A:$A,0),MATCH("No.",'[1]予選ヒート-レース結果表・グリッド用（貼付）'!$1:$1,0)),"")</f>
        <v>10</v>
      </c>
      <c r="I23" s="28" t="str">
        <f>IFERROR(INDEX('[1]予選ヒート-レース結果表・グリッド用（貼付）'!$A:$Z,MATCH($G23,'[1]予選ヒート-レース結果表・グリッド用（貼付）'!$A:$A,0),MATCH("名前",'[1]予選ヒート-レース結果表・グリッド用（貼付）'!$1:$1,0)),"")</f>
        <v>村井 賢介</v>
      </c>
      <c r="J23" s="28"/>
      <c r="K23" s="30"/>
      <c r="L23" s="39"/>
      <c r="M23" s="18"/>
    </row>
    <row r="24" spans="1:13" ht="6" customHeight="1" x14ac:dyDescent="0.15">
      <c r="A24" s="19"/>
      <c r="B24" s="20"/>
      <c r="C24" s="35" t="str">
        <f>IFERROR(IF(INDEX('[1]予選ヒート-レース結果表・グリッド用（貼付）'!$A:$Z,MATCH(B23,'[1]予選ヒート-レース結果表・グリッド用（貼付）'!$A:$A,0),MATCH("クラス",'[1]予選ヒート-レース結果表・グリッド用（貼付）'!$1:$1,0))=0,"",INDEX('[1]予選ヒート-レース結果表・グリッド用（貼付）'!$A:$Z,MATCH(B23,'[1]予選ヒート-レース結果表・グリッド用（貼付）'!$A:$A,0),MATCH("クラス",'[1]予選ヒート-レース結果表・グリッド用（貼付）'!$1:$1,0))),"")</f>
        <v>MAX Masters</v>
      </c>
      <c r="D24" s="33"/>
      <c r="E24" s="44"/>
      <c r="F24" s="32" t="str">
        <f>IFERROR(INDEX('[1]予選ヒート-レース結果表・グリッド用（貼付）'!$A:$Z,MATCH($B23,'[1]予選ヒート-レース結果表・グリッド用（貼付）'!$A:$A,0),MATCH("Model/Engine",'[1]予選ヒート-レース結果表・グリッド用（貼付）'!$1:$1,0)),"")</f>
        <v>LN Racing Kart</v>
      </c>
      <c r="G24" s="20"/>
      <c r="H24" s="35" t="str">
        <f>IFERROR(IF(INDEX('[1]予選ヒート-レース結果表・グリッド用（貼付）'!$A:$Z,MATCH(G23,'[1]予選ヒート-レース結果表・グリッド用（貼付）'!$A:$A,0),MATCH("クラス",'[1]予選ヒート-レース結果表・グリッド用（貼付）'!$1:$1,0))=0,"",INDEX('[1]予選ヒート-レース結果表・グリッド用（貼付）'!$A:$Z,MATCH(G23,'[1]予選ヒート-レース結果表・グリッド用（貼付）'!$A:$A,0),MATCH("クラス",'[1]予選ヒート-レース結果表・グリッド用（貼付）'!$1:$1,0))),"")</f>
        <v>MAX Masters</v>
      </c>
      <c r="I24" s="33"/>
      <c r="J24" s="44"/>
      <c r="K24" s="32" t="str">
        <f>IFERROR(INDEX('[1]予選ヒート-レース結果表・グリッド用（貼付）'!$A:$Z,MATCH($G23,'[1]予選ヒート-レース結果表・グリッド用（貼付）'!$A:$A,0),MATCH("Model/Engine",'[1]予選ヒート-レース結果表・グリッド用（貼付）'!$1:$1,0)),"")</f>
        <v>Drago CORSE/ROTAX</v>
      </c>
      <c r="L24" s="31"/>
      <c r="M24" s="18"/>
    </row>
    <row r="25" spans="1:13" ht="9" customHeight="1" x14ac:dyDescent="0.15">
      <c r="A25" s="19"/>
      <c r="B25" s="20"/>
      <c r="C25" s="40" t="str">
        <f>IF(IFERROR(INDEX('[1]予選ヒート-レース結果表・グリッド用（貼付）'!$A:$Z,MATCH($B23,'[1]予選ヒート-レース結果表・グリッド用（貼付）'!$A:$A,0),MATCH("team",'[1]予選ヒート-レース結果表・グリッド用（貼付）'!$1:$1,0)),"")=0,"",IFERROR(INDEX('[1]予選ヒート-レース結果表・グリッド用（貼付）'!$A:$Z,MATCH($B23,'[1]予選ヒート-レース結果表・グリッド用（貼付）'!$A:$A,0),MATCH("team",'[1]予選ヒート-レース結果表・グリッド用（貼付）'!$1:$1,0)),""))</f>
        <v>30's Racing</v>
      </c>
      <c r="D25" s="45"/>
      <c r="E25" s="40"/>
      <c r="F25" s="39"/>
      <c r="G25" s="20"/>
      <c r="H25" s="40" t="str">
        <f>IFERROR(IF(INDEX('[1]予選ヒート-レース結果表・グリッド用（貼付）'!$A:$Z,MATCH($G23,'[1]予選ヒート-レース結果表・グリッド用（貼付）'!$A:$A,0),MATCH("team",'[1]予選ヒート-レース結果表・グリッド用（貼付）'!$1:$1,0))=0,"",INDEX('[1]予選ヒート-レース結果表・グリッド用（貼付）'!$A:$Z,MATCH($G23,'[1]予選ヒート-レース結果表・グリッド用（貼付）'!$A:$A,0),MATCH("team",'[1]予選ヒート-レース結果表・グリッド用（貼付）'!$1:$1,0))),"")</f>
        <v>ﾄﾚﾝﾀｸﾜﾄﾛ鈴鹿/ﾜﾝｻｸｾｯｼｮﾝ</v>
      </c>
      <c r="I25" s="45"/>
      <c r="J25" s="40"/>
      <c r="K25" s="39"/>
      <c r="L25" s="41"/>
      <c r="M25" s="18"/>
    </row>
    <row r="26" spans="1:13" ht="6" customHeight="1" x14ac:dyDescent="0.15">
      <c r="A26" s="19"/>
      <c r="B26" s="20"/>
      <c r="C26" s="21"/>
      <c r="D26" s="22"/>
      <c r="E26" s="23"/>
      <c r="F26" s="46"/>
      <c r="G26" s="21"/>
      <c r="H26" s="42"/>
      <c r="I26" s="25"/>
      <c r="J26" s="25"/>
      <c r="K26" s="31"/>
      <c r="L26" s="32"/>
      <c r="M26" s="18"/>
    </row>
    <row r="27" spans="1:13" ht="12.75" customHeight="1" x14ac:dyDescent="0.15">
      <c r="A27" s="19"/>
      <c r="B27" s="1">
        <f>IF(MAX('[1]予選ヒート-レース結果表・グリッド用（貼付）'!A:A)&gt;G23,G23+1,"")</f>
        <v>7</v>
      </c>
      <c r="C27" s="43">
        <f>IFERROR(INDEX('[1]予選ヒート-レース結果表・グリッド用（貼付）'!$A:$Z,MATCH($B27,'[1]予選ヒート-レース結果表・グリッド用（貼付）'!$A:$A,0),MATCH("No.",'[1]予選ヒート-レース結果表・グリッド用（貼付）'!$1:$1,0)),"")</f>
        <v>15</v>
      </c>
      <c r="D27" s="28" t="str">
        <f>IFERROR(INDEX('[1]予選ヒート-レース結果表・グリッド用（貼付）'!$A:$Z,MATCH($B27,'[1]予選ヒート-レース結果表・グリッド用（貼付）'!$A:$A,0),MATCH("名前",'[1]予選ヒート-レース結果表・グリッド用（貼付）'!$1:$1,0)),"")</f>
        <v>岸本 慎介</v>
      </c>
      <c r="E27" s="28"/>
      <c r="F27" s="30"/>
      <c r="G27" s="1">
        <f>IF(MAX('[1]予選ヒート-レース結果表・グリッド用（貼付）'!A:A)&gt;B27,B27+1,"")</f>
        <v>8</v>
      </c>
      <c r="H27" s="43">
        <f>IFERROR(INDEX('[1]予選ヒート-レース結果表・グリッド用（貼付）'!$A:$Z,MATCH($G27,'[1]予選ヒート-レース結果表・グリッド用（貼付）'!$A:$A,0),MATCH("No.",'[1]予選ヒート-レース結果表・グリッド用（貼付）'!$1:$1,0)),"")</f>
        <v>24</v>
      </c>
      <c r="I27" s="28" t="str">
        <f>IFERROR(INDEX('[1]予選ヒート-レース結果表・グリッド用（貼付）'!$A:$Z,MATCH($G27,'[1]予選ヒート-レース結果表・グリッド用（貼付）'!$A:$A,0),MATCH("名前",'[1]予選ヒート-レース結果表・グリッド用（貼付）'!$1:$1,0)),"")</f>
        <v>金 韓奎</v>
      </c>
      <c r="J27" s="28"/>
      <c r="K27" s="30"/>
      <c r="L27" s="39"/>
      <c r="M27" s="18"/>
    </row>
    <row r="28" spans="1:13" ht="6" customHeight="1" x14ac:dyDescent="0.15">
      <c r="A28" s="19"/>
      <c r="B28" s="20"/>
      <c r="C28" s="35" t="str">
        <f>IFERROR(IF(INDEX('[1]予選ヒート-レース結果表・グリッド用（貼付）'!$A:$Z,MATCH(B27,'[1]予選ヒート-レース結果表・グリッド用（貼付）'!$A:$A,0),MATCH("クラス",'[1]予選ヒート-レース結果表・グリッド用（貼付）'!$1:$1,0))=0,"",INDEX('[1]予選ヒート-レース結果表・グリッド用（貼付）'!$A:$Z,MATCH(B27,'[1]予選ヒート-レース結果表・グリッド用（貼付）'!$A:$A,0),MATCH("クラス",'[1]予選ヒート-レース結果表・グリッド用（貼付）'!$1:$1,0))),"")</f>
        <v>MAX Masters</v>
      </c>
      <c r="D28" s="33"/>
      <c r="E28" s="44"/>
      <c r="F28" s="32" t="str">
        <f>IFERROR(INDEX('[1]予選ヒート-レース結果表・グリッド用（貼付）'!$A:$Z,MATCH($B27,'[1]予選ヒート-レース結果表・グリッド用（貼付）'!$A:$A,0),MATCH("Model/Engine",'[1]予選ヒート-レース結果表・グリッド用（貼付）'!$1:$1,0)),"")</f>
        <v>crocpromotion/ROTAX</v>
      </c>
      <c r="G28" s="20"/>
      <c r="H28" s="35" t="str">
        <f>IFERROR(IF(INDEX('[1]予選ヒート-レース結果表・グリッド用（貼付）'!$A:$Z,MATCH(G27,'[1]予選ヒート-レース結果表・グリッド用（貼付）'!$A:$A,0),MATCH("クラス",'[1]予選ヒート-レース結果表・グリッド用（貼付）'!$1:$1,0))=0,"",INDEX('[1]予選ヒート-レース結果表・グリッド用（貼付）'!$A:$Z,MATCH(G27,'[1]予選ヒート-レース結果表・グリッド用（貼付）'!$A:$A,0),MATCH("クラス",'[1]予選ヒート-レース結果表・グリッド用（貼付）'!$1:$1,0))),"")</f>
        <v>MAX Masters</v>
      </c>
      <c r="I28" s="33"/>
      <c r="J28" s="44"/>
      <c r="K28" s="32" t="str">
        <f>IFERROR(INDEX('[1]予選ヒート-レース結果表・グリッド用（貼付）'!$A:$Z,MATCH($G27,'[1]予選ヒート-レース結果表・グリッド用（貼付）'!$A:$A,0),MATCH("Model/Engine",'[1]予選ヒート-レース結果表・グリッド用（貼付）'!$1:$1,0)),"")</f>
        <v>Tony Kart/ROTAX</v>
      </c>
      <c r="L28" s="31"/>
      <c r="M28" s="18"/>
    </row>
    <row r="29" spans="1:13" ht="9" customHeight="1" x14ac:dyDescent="0.15">
      <c r="A29" s="19"/>
      <c r="B29" s="20"/>
      <c r="C29" s="40" t="str">
        <f>IF(IFERROR(INDEX('[1]予選ヒート-レース結果表・グリッド用（貼付）'!$A:$Z,MATCH($B27,'[1]予選ヒート-レース結果表・グリッド用（貼付）'!$A:$A,0),MATCH("team",'[1]予選ヒート-レース結果表・グリッド用（貼付）'!$1:$1,0)),"")=0,"",IFERROR(INDEX('[1]予選ヒート-レース結果表・グリッド用（貼付）'!$A:$Z,MATCH($B27,'[1]予選ヒート-レース結果表・グリッド用（貼付）'!$A:$A,0),MATCH("team",'[1]予選ヒート-レース結果表・グリッド用（貼付）'!$1:$1,0)),""))</f>
        <v>HEROes</v>
      </c>
      <c r="D29" s="45"/>
      <c r="E29" s="40"/>
      <c r="F29" s="39"/>
      <c r="G29" s="20"/>
      <c r="H29" s="40" t="str">
        <f>IFERROR(IF(INDEX('[1]予選ヒート-レース結果表・グリッド用（貼付）'!$A:$Z,MATCH($G27,'[1]予選ヒート-レース結果表・グリッド用（貼付）'!$A:$A,0),MATCH("team",'[1]予選ヒート-レース結果表・グリッド用（貼付）'!$1:$1,0))=0,"",INDEX('[1]予選ヒート-レース結果表・グリッド用（貼付）'!$A:$Z,MATCH($G27,'[1]予選ヒート-レース結果表・グリッド用（貼付）'!$A:$A,0),MATCH("team",'[1]予選ヒート-レース結果表・グリッド用（貼付）'!$1:$1,0))),"")</f>
        <v>Mid Competition</v>
      </c>
      <c r="I29" s="45"/>
      <c r="J29" s="40"/>
      <c r="K29" s="39"/>
      <c r="L29" s="41"/>
      <c r="M29" s="18"/>
    </row>
    <row r="30" spans="1:13" ht="6" customHeight="1" x14ac:dyDescent="0.15">
      <c r="A30" s="19"/>
      <c r="B30" s="20"/>
      <c r="C30" s="21"/>
      <c r="D30" s="22"/>
      <c r="E30" s="23"/>
      <c r="F30" s="46"/>
      <c r="G30" s="21"/>
      <c r="H30" s="42"/>
      <c r="I30" s="25"/>
      <c r="J30" s="25"/>
      <c r="K30" s="31"/>
      <c r="L30" s="32"/>
      <c r="M30" s="18"/>
    </row>
    <row r="31" spans="1:13" ht="12.75" customHeight="1" x14ac:dyDescent="0.15">
      <c r="A31" s="19"/>
      <c r="B31" s="1">
        <f>IF(MAX('[1]予選ヒート-レース結果表・グリッド用（貼付）'!A:A)&gt;G27,G27+1,"")</f>
        <v>9</v>
      </c>
      <c r="C31" s="43">
        <f>IFERROR(INDEX('[1]予選ヒート-レース結果表・グリッド用（貼付）'!$A:$Z,MATCH($B31,'[1]予選ヒート-レース結果表・グリッド用（貼付）'!$A:$A,0),MATCH("No.",'[1]予選ヒート-レース結果表・グリッド用（貼付）'!$1:$1,0)),"")</f>
        <v>12</v>
      </c>
      <c r="D31" s="28" t="str">
        <f>IFERROR(INDEX('[1]予選ヒート-レース結果表・グリッド用（貼付）'!$A:$Z,MATCH($B31,'[1]予選ヒート-レース結果表・グリッド用（貼付）'!$A:$A,0),MATCH("名前",'[1]予選ヒート-レース結果表・グリッド用（貼付）'!$1:$1,0)),"")</f>
        <v>石原 貴博</v>
      </c>
      <c r="E31" s="28"/>
      <c r="F31" s="30"/>
      <c r="G31" s="1">
        <f>IF(MAX('[1]予選ヒート-レース結果表・グリッド用（貼付）'!A:A)&gt;B31,B31+1,"")</f>
        <v>10</v>
      </c>
      <c r="H31" s="43">
        <f>IFERROR(INDEX('[1]予選ヒート-レース結果表・グリッド用（貼付）'!$A:$Z,MATCH($G31,'[1]予選ヒート-レース結果表・グリッド用（貼付）'!$A:$A,0),MATCH("No.",'[1]予選ヒート-レース結果表・グリッド用（貼付）'!$1:$1,0)),"")</f>
        <v>72</v>
      </c>
      <c r="I31" s="28" t="str">
        <f>IFERROR(INDEX('[1]予選ヒート-レース結果表・グリッド用（貼付）'!$A:$Z,MATCH($G31,'[1]予選ヒート-レース結果表・グリッド用（貼付）'!$A:$A,0),MATCH("名前",'[1]予選ヒート-レース結果表・グリッド用（貼付）'!$1:$1,0)),"")</f>
        <v>恩地 克弥</v>
      </c>
      <c r="J31" s="28"/>
      <c r="K31" s="30"/>
      <c r="L31" s="39"/>
      <c r="M31" s="18"/>
    </row>
    <row r="32" spans="1:13" ht="6" customHeight="1" x14ac:dyDescent="0.15">
      <c r="A32" s="19"/>
      <c r="B32" s="20"/>
      <c r="C32" s="35" t="str">
        <f>IFERROR(IF(INDEX('[1]予選ヒート-レース結果表・グリッド用（貼付）'!$A:$Z,MATCH(B31,'[1]予選ヒート-レース結果表・グリッド用（貼付）'!$A:$A,0),MATCH("クラス",'[1]予選ヒート-レース結果表・グリッド用（貼付）'!$1:$1,0))=0,"",INDEX('[1]予選ヒート-レース結果表・グリッド用（貼付）'!$A:$Z,MATCH(B31,'[1]予選ヒート-レース結果表・グリッド用（貼付）'!$A:$A,0),MATCH("クラス",'[1]予選ヒート-レース結果表・グリッド用（貼付）'!$1:$1,0))),"")</f>
        <v>MAX Masters</v>
      </c>
      <c r="D32" s="33"/>
      <c r="E32" s="44"/>
      <c r="F32" s="32" t="str">
        <f>IFERROR(INDEX('[1]予選ヒート-レース結果表・グリッド用（貼付）'!$A:$Z,MATCH($B31,'[1]予選ヒート-レース結果表・グリッド用（貼付）'!$A:$A,0),MATCH("Model/Engine",'[1]予選ヒート-レース結果表・グリッド用（貼付）'!$1:$1,0)),"")</f>
        <v>トニーカート/ROTAX</v>
      </c>
      <c r="G32" s="20"/>
      <c r="H32" s="35" t="str">
        <f>IFERROR(IF(INDEX('[1]予選ヒート-レース結果表・グリッド用（貼付）'!$A:$Z,MATCH(G31,'[1]予選ヒート-レース結果表・グリッド用（貼付）'!$A:$A,0),MATCH("クラス",'[1]予選ヒート-レース結果表・グリッド用（貼付）'!$1:$1,0))=0,"",INDEX('[1]予選ヒート-レース結果表・グリッド用（貼付）'!$A:$Z,MATCH(G31,'[1]予選ヒート-レース結果表・グリッド用（貼付）'!$A:$A,0),MATCH("クラス",'[1]予選ヒート-レース結果表・グリッド用（貼付）'!$1:$1,0))),"")</f>
        <v>MAX Masters</v>
      </c>
      <c r="I32" s="33"/>
      <c r="J32" s="44"/>
      <c r="K32" s="32" t="str">
        <f>IFERROR(INDEX('[1]予選ヒート-レース結果表・グリッド用（貼付）'!$A:$Z,MATCH($G31,'[1]予選ヒート-レース結果表・グリッド用（貼付）'!$A:$A,0),MATCH("Model/Engine",'[1]予選ヒート-レース結果表・グリッド用（貼付）'!$1:$1,0)),"")</f>
        <v>KOSMIC/ROTAX</v>
      </c>
      <c r="L32" s="31"/>
      <c r="M32" s="18"/>
    </row>
    <row r="33" spans="1:13" ht="9" customHeight="1" x14ac:dyDescent="0.15">
      <c r="A33" s="19"/>
      <c r="B33" s="20"/>
      <c r="C33" s="40" t="str">
        <f>IF(IFERROR(INDEX('[1]予選ヒート-レース結果表・グリッド用（貼付）'!$A:$Z,MATCH($B31,'[1]予選ヒート-レース結果表・グリッド用（貼付）'!$A:$A,0),MATCH("team",'[1]予選ヒート-レース結果表・グリッド用（貼付）'!$1:$1,0)),"")=0,"",IFERROR(INDEX('[1]予選ヒート-レース結果表・グリッド用（貼付）'!$A:$Z,MATCH($B31,'[1]予選ヒート-レース結果表・グリッド用（貼付）'!$A:$A,0),MATCH("team",'[1]予選ヒート-レース結果表・グリッド用（貼付）'!$1:$1,0)),""))</f>
        <v>TMAUTO/IRS</v>
      </c>
      <c r="D33" s="45"/>
      <c r="E33" s="40"/>
      <c r="F33" s="39"/>
      <c r="G33" s="20"/>
      <c r="H33" s="40" t="str">
        <f>IFERROR(IF(INDEX('[1]予選ヒート-レース結果表・グリッド用（貼付）'!$A:$Z,MATCH($G31,'[1]予選ヒート-レース結果表・グリッド用（貼付）'!$A:$A,0),MATCH("team",'[1]予選ヒート-レース結果表・グリッド用（貼付）'!$1:$1,0))=0,"",INDEX('[1]予選ヒート-レース結果表・グリッド用（貼付）'!$A:$Z,MATCH($G31,'[1]予選ヒート-レース結果表・グリッド用（貼付）'!$A:$A,0),MATCH("team",'[1]予選ヒート-レース結果表・グリッド用（貼付）'!$1:$1,0))),"")</f>
        <v>ｶﾜﾆｼﾊﾟﾜｰ</v>
      </c>
      <c r="I33" s="45"/>
      <c r="J33" s="40"/>
      <c r="K33" s="39"/>
      <c r="L33" s="41"/>
      <c r="M33" s="18"/>
    </row>
    <row r="34" spans="1:13" ht="6" customHeight="1" x14ac:dyDescent="0.15">
      <c r="A34" s="8"/>
      <c r="B34" s="8"/>
      <c r="C34" s="8"/>
      <c r="D34" s="8"/>
      <c r="E34" s="8"/>
      <c r="F34" s="47"/>
      <c r="G34" s="8"/>
      <c r="H34" s="8"/>
      <c r="I34" s="8"/>
      <c r="J34" s="8"/>
      <c r="K34" s="47"/>
      <c r="L34" s="32"/>
      <c r="M34" s="8"/>
    </row>
    <row r="35" spans="1:13" ht="12.75" customHeight="1" x14ac:dyDescent="0.15">
      <c r="A35" s="48"/>
      <c r="B35" s="1">
        <f>IF(MAX('[1]予選ヒート-レース結果表・グリッド用（貼付）'!A:A)&gt;G31,G31+1,"")</f>
        <v>11</v>
      </c>
      <c r="C35" s="43">
        <f>IFERROR(INDEX('[1]予選ヒート-レース結果表・グリッド用（貼付）'!$A:$Z,MATCH($B35,'[1]予選ヒート-レース結果表・グリッド用（貼付）'!$A:$A,0),MATCH("No.",'[1]予選ヒート-レース結果表・グリッド用（貼付）'!$1:$1,0)),"")</f>
        <v>66</v>
      </c>
      <c r="D35" s="28" t="str">
        <f>IFERROR(INDEX('[1]予選ヒート-レース結果表・グリッド用（貼付）'!$A:$Z,MATCH($B35,'[1]予選ヒート-レース結果表・グリッド用（貼付）'!$A:$A,0),MATCH("名前",'[1]予選ヒート-レース結果表・グリッド用（貼付）'!$1:$1,0)),"")</f>
        <v>中本 功三</v>
      </c>
      <c r="E35" s="28"/>
      <c r="F35" s="30"/>
      <c r="G35" s="1">
        <f>IF(MAX('[1]予選ヒート-レース結果表・グリッド用（貼付）'!A:A)&gt;B35,B35+1,"")</f>
        <v>12</v>
      </c>
      <c r="H35" s="43">
        <f>IFERROR(INDEX('[1]予選ヒート-レース結果表・グリッド用（貼付）'!$A:$Z,MATCH($G35,'[1]予選ヒート-レース結果表・グリッド用（貼付）'!$A:$A,0),MATCH("No.",'[1]予選ヒート-レース結果表・グリッド用（貼付）'!$1:$1,0)),"")</f>
        <v>16</v>
      </c>
      <c r="I35" s="28" t="str">
        <f>IFERROR(INDEX('[1]予選ヒート-レース結果表・グリッド用（貼付）'!$A:$Z,MATCH($G35,'[1]予選ヒート-レース結果表・グリッド用（貼付）'!$A:$A,0),MATCH("名前",'[1]予選ヒート-レース結果表・グリッド用（貼付）'!$1:$1,0)),"")</f>
        <v>木村 一眞</v>
      </c>
      <c r="J35" s="28"/>
      <c r="K35" s="30"/>
      <c r="L35" s="39"/>
      <c r="M35" s="8"/>
    </row>
    <row r="36" spans="1:13" ht="6" customHeight="1" x14ac:dyDescent="0.15">
      <c r="A36" s="48"/>
      <c r="B36" s="20"/>
      <c r="C36" s="35" t="str">
        <f>IFERROR(IF(INDEX('[1]予選ヒート-レース結果表・グリッド用（貼付）'!$A:$Z,MATCH(B35,'[1]予選ヒート-レース結果表・グリッド用（貼付）'!$A:$A,0),MATCH("クラス",'[1]予選ヒート-レース結果表・グリッド用（貼付）'!$1:$1,0))=0,"",INDEX('[1]予選ヒート-レース結果表・グリッド用（貼付）'!$A:$Z,MATCH(B35,'[1]予選ヒート-レース結果表・グリッド用（貼付）'!$A:$A,0),MATCH("クラス",'[1]予選ヒート-レース結果表・グリッド用（貼付）'!$1:$1,0))),"")</f>
        <v>MAX Masters</v>
      </c>
      <c r="D36" s="33"/>
      <c r="E36" s="44"/>
      <c r="F36" s="32" t="str">
        <f>IFERROR(INDEX('[1]予選ヒート-レース結果表・グリッド用（貼付）'!$A:$Z,MATCH($B35,'[1]予選ヒート-レース結果表・グリッド用（貼付）'!$A:$A,0),MATCH("Model/Engine",'[1]予選ヒート-レース結果表・グリッド用（貼付）'!$1:$1,0)),"")</f>
        <v>croc promotion/ROTAX</v>
      </c>
      <c r="G36" s="20"/>
      <c r="H36" s="35" t="str">
        <f>IFERROR(IF(INDEX('[1]予選ヒート-レース結果表・グリッド用（貼付）'!$A:$Z,MATCH(G35,'[1]予選ヒート-レース結果表・グリッド用（貼付）'!$A:$A,0),MATCH("クラス",'[1]予選ヒート-レース結果表・グリッド用（貼付）'!$1:$1,0))=0,"",INDEX('[1]予選ヒート-レース結果表・グリッド用（貼付）'!$A:$Z,MATCH(G35,'[1]予選ヒート-レース結果表・グリッド用（貼付）'!$A:$A,0),MATCH("クラス",'[1]予選ヒート-レース結果表・グリッド用（貼付）'!$1:$1,0))),"")</f>
        <v>MAX Masters</v>
      </c>
      <c r="I36" s="33"/>
      <c r="J36" s="44"/>
      <c r="K36" s="32" t="str">
        <f>IFERROR(INDEX('[1]予選ヒート-レース結果表・グリッド用（貼付）'!$A:$Z,MATCH($G35,'[1]予選ヒート-レース結果表・グリッド用（貼付）'!$A:$A,0),MATCH("Model/Engine",'[1]予選ヒート-レース結果表・グリッド用（貼付）'!$1:$1,0)),"")</f>
        <v>ドラゴコルセ/ROTAX</v>
      </c>
      <c r="L36" s="47"/>
      <c r="M36" s="8"/>
    </row>
    <row r="37" spans="1:13" ht="9" customHeight="1" x14ac:dyDescent="0.15">
      <c r="A37" s="48"/>
      <c r="B37" s="20"/>
      <c r="C37" s="40" t="str">
        <f>IF(IFERROR(INDEX('[1]予選ヒート-レース結果表・グリッド用（貼付）'!$A:$Z,MATCH($B35,'[1]予選ヒート-レース結果表・グリッド用（貼付）'!$A:$A,0),MATCH("team",'[1]予選ヒート-レース結果表・グリッド用（貼付）'!$1:$1,0)),"")=0,"",IFERROR(INDEX('[1]予選ヒート-レース結果表・グリッド用（貼付）'!$A:$Z,MATCH($B35,'[1]予選ヒート-レース結果表・グリッド用（貼付）'!$A:$A,0),MATCH("team",'[1]予選ヒート-レース結果表・グリッド用（貼付）'!$1:$1,0)),""))</f>
        <v>K-TECH with ぴぃたぁぱん</v>
      </c>
      <c r="D37" s="45"/>
      <c r="E37" s="40"/>
      <c r="F37" s="39"/>
      <c r="G37" s="20"/>
      <c r="H37" s="40" t="str">
        <f>IFERROR(IF(INDEX('[1]予選ヒート-レース結果表・グリッド用（貼付）'!$A:$Z,MATCH($G35,'[1]予選ヒート-レース結果表・グリッド用（貼付）'!$A:$A,0),MATCH("team",'[1]予選ヒート-レース結果表・グリッド用（貼付）'!$1:$1,0))=0,"",INDEX('[1]予選ヒート-レース結果表・グリッド用（貼付）'!$A:$Z,MATCH($G35,'[1]予選ヒート-レース結果表・グリッド用（貼付）'!$A:$A,0),MATCH("team",'[1]予選ヒート-レース結果表・グリッド用（貼付）'!$1:$1,0))),"")</f>
        <v>ｶｷｴﾚｰｼﾝｸﾞ</v>
      </c>
      <c r="I37" s="45"/>
      <c r="J37" s="40"/>
      <c r="K37" s="39"/>
      <c r="L37" s="41"/>
      <c r="M37" s="8"/>
    </row>
    <row r="38" spans="1:13" ht="6" customHeight="1" x14ac:dyDescent="0.15">
      <c r="A38" s="48"/>
      <c r="B38" s="8"/>
      <c r="C38" s="8"/>
      <c r="D38" s="8"/>
      <c r="E38" s="8"/>
      <c r="F38" s="47"/>
      <c r="G38" s="8"/>
      <c r="H38" s="8"/>
      <c r="I38" s="8"/>
      <c r="J38" s="8"/>
      <c r="K38" s="47"/>
      <c r="L38" s="32"/>
      <c r="M38" s="8"/>
    </row>
    <row r="39" spans="1:13" ht="12.75" customHeight="1" x14ac:dyDescent="0.15">
      <c r="A39" s="48"/>
      <c r="B39" s="1">
        <f>IF(MAX('[1]予選ヒート-レース結果表・グリッド用（貼付）'!A:A)&gt;G35,G35+1,"")</f>
        <v>13</v>
      </c>
      <c r="C39" s="43">
        <f>IFERROR(INDEX('[1]予選ヒート-レース結果表・グリッド用（貼付）'!$A:$Z,MATCH($B39,'[1]予選ヒート-レース結果表・グリッド用（貼付）'!$A:$A,0),MATCH("No.",'[1]予選ヒート-レース結果表・グリッド用（貼付）'!$1:$1,0)),"")</f>
        <v>7</v>
      </c>
      <c r="D39" s="28" t="str">
        <f>IFERROR(INDEX('[1]予選ヒート-レース結果表・グリッド用（貼付）'!$A:$Z,MATCH($B39,'[1]予選ヒート-レース結果表・グリッド用（貼付）'!$A:$A,0),MATCH("名前",'[1]予選ヒート-レース結果表・グリッド用（貼付）'!$1:$1,0)),"")</f>
        <v>西浦 徹</v>
      </c>
      <c r="E39" s="28"/>
      <c r="F39" s="30"/>
      <c r="G39" s="1">
        <f>IF(MAX('[1]予選ヒート-レース結果表・グリッド用（貼付）'!A:A)&gt;B39,B39+1,"")</f>
        <v>14</v>
      </c>
      <c r="H39" s="43">
        <f>IFERROR(INDEX('[1]予選ヒート-レース結果表・グリッド用（貼付）'!$A:$Z,MATCH($G39,'[1]予選ヒート-レース結果表・グリッド用（貼付）'!$A:$A,0),MATCH("No.",'[1]予選ヒート-レース結果表・グリッド用（貼付）'!$1:$1,0)),"")</f>
        <v>18</v>
      </c>
      <c r="I39" s="28" t="str">
        <f>IFERROR(INDEX('[1]予選ヒート-レース結果表・グリッド用（貼付）'!$A:$Z,MATCH($G39,'[1]予選ヒート-レース結果表・グリッド用（貼付）'!$A:$A,0),MATCH("名前",'[1]予選ヒート-レース結果表・グリッド用（貼付）'!$1:$1,0)),"")</f>
        <v>井上 一矢</v>
      </c>
      <c r="J39" s="28"/>
      <c r="K39" s="30"/>
      <c r="L39" s="39"/>
      <c r="M39" s="8"/>
    </row>
    <row r="40" spans="1:13" ht="6" customHeight="1" x14ac:dyDescent="0.15">
      <c r="A40" s="8"/>
      <c r="B40" s="20"/>
      <c r="C40" s="35" t="str">
        <f>IFERROR(IF(INDEX('[1]予選ヒート-レース結果表・グリッド用（貼付）'!$A:$Z,MATCH(B39,'[1]予選ヒート-レース結果表・グリッド用（貼付）'!$A:$A,0),MATCH("クラス",'[1]予選ヒート-レース結果表・グリッド用（貼付）'!$1:$1,0))=0,"",INDEX('[1]予選ヒート-レース結果表・グリッド用（貼付）'!$A:$Z,MATCH(B39,'[1]予選ヒート-レース結果表・グリッド用（貼付）'!$A:$A,0),MATCH("クラス",'[1]予選ヒート-レース結果表・グリッド用（貼付）'!$1:$1,0))),"")</f>
        <v>MAX Masters</v>
      </c>
      <c r="D40" s="33"/>
      <c r="E40" s="44"/>
      <c r="F40" s="32" t="str">
        <f>IFERROR(INDEX('[1]予選ヒート-レース結果表・グリッド用（貼付）'!$A:$Z,MATCH($B39,'[1]予選ヒート-レース結果表・グリッド用（貼付）'!$A:$A,0),MATCH("Model/Engine",'[1]予選ヒート-レース結果表・グリッド用（貼付）'!$1:$1,0)),"")</f>
        <v>CROCPROMOTION/ROTAX</v>
      </c>
      <c r="G40" s="20"/>
      <c r="H40" s="35" t="str">
        <f>IFERROR(IF(INDEX('[1]予選ヒート-レース結果表・グリッド用（貼付）'!$A:$Z,MATCH(G39,'[1]予選ヒート-レース結果表・グリッド用（貼付）'!$A:$A,0),MATCH("クラス",'[1]予選ヒート-レース結果表・グリッド用（貼付）'!$1:$1,0))=0,"",INDEX('[1]予選ヒート-レース結果表・グリッド用（貼付）'!$A:$Z,MATCH(G39,'[1]予選ヒート-レース結果表・グリッド用（貼付）'!$A:$A,0),MATCH("クラス",'[1]予選ヒート-レース結果表・グリッド用（貼付）'!$1:$1,0))),"")</f>
        <v>MAX Masters</v>
      </c>
      <c r="I40" s="33"/>
      <c r="J40" s="44"/>
      <c r="K40" s="32" t="str">
        <f>IFERROR(INDEX('[1]予選ヒート-レース結果表・グリッド用（貼付）'!$A:$Z,MATCH($G39,'[1]予選ヒート-レース結果表・グリッド用（貼付）'!$A:$A,0),MATCH("Model/Engine",'[1]予選ヒート-レース結果表・グリッド用（貼付）'!$1:$1,0)),"")</f>
        <v>ＥＩＫＯ/ROTAX</v>
      </c>
      <c r="L40" s="47"/>
      <c r="M40" s="8"/>
    </row>
    <row r="41" spans="1:13" ht="9" customHeight="1" x14ac:dyDescent="0.15">
      <c r="A41" s="8"/>
      <c r="B41" s="20"/>
      <c r="C41" s="40" t="str">
        <f>IF(IFERROR(INDEX('[1]予選ヒート-レース結果表・グリッド用（貼付）'!$A:$Z,MATCH($B39,'[1]予選ヒート-レース結果表・グリッド用（貼付）'!$A:$A,0),MATCH("team",'[1]予選ヒート-レース結果表・グリッド用（貼付）'!$1:$1,0)),"")=0,"",IFERROR(INDEX('[1]予選ヒート-レース結果表・グリッド用（貼付）'!$A:$Z,MATCH($B39,'[1]予選ヒート-レース結果表・グリッド用（貼付）'!$A:$A,0),MATCH("team",'[1]予選ヒート-レース結果表・グリッド用（貼付）'!$1:$1,0)),""))</f>
        <v>PLAYFUL WITH HEROES</v>
      </c>
      <c r="D41" s="45"/>
      <c r="E41" s="40"/>
      <c r="F41" s="39"/>
      <c r="G41" s="20"/>
      <c r="H41" s="40" t="str">
        <f>IFERROR(IF(INDEX('[1]予選ヒート-レース結果表・グリッド用（貼付）'!$A:$Z,MATCH($G39,'[1]予選ヒート-レース結果表・グリッド用（貼付）'!$A:$A,0),MATCH("team",'[1]予選ヒート-レース結果表・グリッド用（貼付）'!$1:$1,0))=0,"",INDEX('[1]予選ヒート-レース結果表・グリッド用（貼付）'!$A:$Z,MATCH($G39,'[1]予選ヒート-レース結果表・グリッド用（貼付）'!$A:$A,0),MATCH("team",'[1]予選ヒート-レース結果表・グリッド用（貼付）'!$1:$1,0))),"")</f>
        <v>ﾄﾚﾝﾀｸﾜﾄﾛ</v>
      </c>
      <c r="I41" s="45"/>
      <c r="J41" s="40"/>
      <c r="K41" s="39"/>
      <c r="L41" s="41"/>
      <c r="M41" s="8"/>
    </row>
    <row r="42" spans="1:13" ht="6" customHeight="1" x14ac:dyDescent="0.15">
      <c r="A42" s="8"/>
      <c r="B42" s="8"/>
      <c r="C42" s="8"/>
      <c r="D42" s="8"/>
      <c r="E42" s="8"/>
      <c r="F42" s="47"/>
      <c r="G42" s="8"/>
      <c r="H42" s="8"/>
      <c r="I42" s="8"/>
      <c r="J42" s="8"/>
      <c r="K42" s="47"/>
      <c r="L42" s="32"/>
      <c r="M42" s="8"/>
    </row>
    <row r="43" spans="1:13" ht="12.75" customHeight="1" x14ac:dyDescent="0.15">
      <c r="A43" s="8"/>
      <c r="B43" s="1">
        <f>IF(MAX('[1]予選ヒート-レース結果表・グリッド用（貼付）'!A:A)&gt;G39,G39+1,"")</f>
        <v>15</v>
      </c>
      <c r="C43" s="43">
        <f>IFERROR(INDEX('[1]予選ヒート-レース結果表・グリッド用（貼付）'!$A:$Z,MATCH($B43,'[1]予選ヒート-レース結果表・グリッド用（貼付）'!$A:$A,0),MATCH("No.",'[1]予選ヒート-レース結果表・グリッド用（貼付）'!$1:$1,0)),"")</f>
        <v>13</v>
      </c>
      <c r="D43" s="28" t="str">
        <f>IFERROR(INDEX('[1]予選ヒート-レース結果表・グリッド用（貼付）'!$A:$Z,MATCH($B43,'[1]予選ヒート-レース結果表・グリッド用（貼付）'!$A:$A,0),MATCH("名前",'[1]予選ヒート-レース結果表・グリッド用（貼付）'!$1:$1,0)),"")</f>
        <v>永谷 学</v>
      </c>
      <c r="E43" s="28"/>
      <c r="F43" s="30"/>
      <c r="G43" s="1">
        <f>IF(MAX('[1]予選ヒート-レース結果表・グリッド用（貼付）'!A:A)&gt;B43,B43+1,"")</f>
        <v>16</v>
      </c>
      <c r="H43" s="43">
        <f>IFERROR(INDEX('[1]予選ヒート-レース結果表・グリッド用（貼付）'!$A:$Z,MATCH($G43,'[1]予選ヒート-レース結果表・グリッド用（貼付）'!$A:$A,0),MATCH("No.",'[1]予選ヒート-レース結果表・グリッド用（貼付）'!$1:$1,0)),"")</f>
        <v>36</v>
      </c>
      <c r="I43" s="28" t="str">
        <f>IFERROR(INDEX('[1]予選ヒート-レース結果表・グリッド用（貼付）'!$A:$Z,MATCH($G43,'[1]予選ヒート-レース結果表・グリッド用（貼付）'!$A:$A,0),MATCH("名前",'[1]予選ヒート-レース結果表・グリッド用（貼付）'!$1:$1,0)),"")</f>
        <v>森田 洋輔</v>
      </c>
      <c r="J43" s="28"/>
      <c r="K43" s="30"/>
      <c r="L43" s="39"/>
      <c r="M43" s="8"/>
    </row>
    <row r="44" spans="1:13" ht="6" customHeight="1" x14ac:dyDescent="0.15">
      <c r="A44" s="8"/>
      <c r="B44" s="20"/>
      <c r="C44" s="35" t="str">
        <f>IFERROR(IF(INDEX('[1]予選ヒート-レース結果表・グリッド用（貼付）'!$A:$Z,MATCH(B43,'[1]予選ヒート-レース結果表・グリッド用（貼付）'!$A:$A,0),MATCH("クラス",'[1]予選ヒート-レース結果表・グリッド用（貼付）'!$1:$1,0))=0,"",INDEX('[1]予選ヒート-レース結果表・グリッド用（貼付）'!$A:$Z,MATCH(B43,'[1]予選ヒート-レース結果表・グリッド用（貼付）'!$A:$A,0),MATCH("クラス",'[1]予選ヒート-レース結果表・グリッド用（貼付）'!$1:$1,0))),"")</f>
        <v>MAX Masters</v>
      </c>
      <c r="D44" s="33"/>
      <c r="E44" s="44"/>
      <c r="F44" s="32" t="str">
        <f>IFERROR(INDEX('[1]予選ヒート-レース結果表・グリッド用（貼付）'!$A:$Z,MATCH($B43,'[1]予選ヒート-レース結果表・グリッド用（貼付）'!$A:$A,0),MATCH("Model/Engine",'[1]予選ヒート-レース結果表・グリッド用（貼付）'!$1:$1,0)),"")</f>
        <v>ピレル/ROTAX</v>
      </c>
      <c r="G44" s="20"/>
      <c r="H44" s="35" t="str">
        <f>IFERROR(IF(INDEX('[1]予選ヒート-レース結果表・グリッド用（貼付）'!$A:$Z,MATCH(G43,'[1]予選ヒート-レース結果表・グリッド用（貼付）'!$A:$A,0),MATCH("クラス",'[1]予選ヒート-レース結果表・グリッド用（貼付）'!$1:$1,0))=0,"",INDEX('[1]予選ヒート-レース結果表・グリッド用（貼付）'!$A:$Z,MATCH(G43,'[1]予選ヒート-レース結果表・グリッド用（貼付）'!$A:$A,0),MATCH("クラス",'[1]予選ヒート-レース結果表・グリッド用（貼付）'!$1:$1,0))),"")</f>
        <v>MAX Masters</v>
      </c>
      <c r="I44" s="33"/>
      <c r="J44" s="44"/>
      <c r="K44" s="32" t="str">
        <f>IFERROR(INDEX('[1]予選ヒート-レース結果表・グリッド用（貼付）'!$A:$Z,MATCH($G43,'[1]予選ヒート-レース結果表・グリッド用（貼付）'!$A:$A,0),MATCH("Model/Engine",'[1]予選ヒート-レース結果表・グリッド用（貼付）'!$1:$1,0)),"")</f>
        <v>トニーカート/ROTAX</v>
      </c>
      <c r="L44" s="47"/>
      <c r="M44" s="8"/>
    </row>
    <row r="45" spans="1:13" ht="9" customHeight="1" x14ac:dyDescent="0.15">
      <c r="A45" s="8"/>
      <c r="B45" s="20"/>
      <c r="C45" s="40" t="str">
        <f>IF(IFERROR(INDEX('[1]予選ヒート-レース結果表・グリッド用（貼付）'!$A:$Z,MATCH($B43,'[1]予選ヒート-レース結果表・グリッド用（貼付）'!$A:$A,0),MATCH("team",'[1]予選ヒート-レース結果表・グリッド用（貼付）'!$1:$1,0)),"")=0,"",IFERROR(INDEX('[1]予選ヒート-レース結果表・グリッド用（貼付）'!$A:$Z,MATCH($B43,'[1]予選ヒート-レース結果表・グリッド用（貼付）'!$A:$A,0),MATCH("team",'[1]予選ヒート-レース結果表・グリッド用（貼付）'!$1:$1,0)),""))</f>
        <v>ｱｽﾃｯｸ</v>
      </c>
      <c r="D45" s="45"/>
      <c r="E45" s="40"/>
      <c r="F45" s="39"/>
      <c r="G45" s="20"/>
      <c r="H45" s="40" t="str">
        <f>IFERROR(IF(INDEX('[1]予選ヒート-レース結果表・グリッド用（貼付）'!$A:$Z,MATCH($G43,'[1]予選ヒート-レース結果表・グリッド用（貼付）'!$A:$A,0),MATCH("team",'[1]予選ヒート-レース結果表・グリッド用（貼付）'!$1:$1,0))=0,"",INDEX('[1]予選ヒート-レース結果表・グリッド用（貼付）'!$A:$Z,MATCH($G43,'[1]予選ヒート-レース結果表・グリッド用（貼付）'!$A:$A,0),MATCH("team",'[1]予選ヒート-レース結果表・グリッド用（貼付）'!$1:$1,0))),"")</f>
        <v>ﾉﾊﾞｶｰﾄ</v>
      </c>
      <c r="I45" s="45"/>
      <c r="J45" s="40"/>
      <c r="K45" s="39"/>
      <c r="L45" s="41"/>
      <c r="M45" s="8"/>
    </row>
    <row r="46" spans="1:13" ht="6" customHeight="1" x14ac:dyDescent="0.15">
      <c r="A46" s="8"/>
      <c r="B46" s="8"/>
      <c r="C46" s="8"/>
      <c r="D46" s="8"/>
      <c r="E46" s="8"/>
      <c r="F46" s="47"/>
      <c r="G46" s="8"/>
      <c r="H46" s="8"/>
      <c r="I46" s="8"/>
      <c r="J46" s="8"/>
      <c r="K46" s="47"/>
      <c r="L46" s="32"/>
      <c r="M46" s="8"/>
    </row>
    <row r="47" spans="1:13" ht="12.75" customHeight="1" x14ac:dyDescent="0.15">
      <c r="A47" s="8"/>
      <c r="B47" s="1">
        <f>IF(MAX('[1]予選ヒート-レース結果表・グリッド用（貼付）'!A:A)&gt;G43,G43+1,"")</f>
        <v>17</v>
      </c>
      <c r="C47" s="43">
        <f>IFERROR(INDEX('[1]予選ヒート-レース結果表・グリッド用（貼付）'!$A:$Z,MATCH($B47,'[1]予選ヒート-レース結果表・グリッド用（貼付）'!$A:$A,0),MATCH("No.",'[1]予選ヒート-レース結果表・グリッド用（貼付）'!$1:$1,0)),"")</f>
        <v>30</v>
      </c>
      <c r="D47" s="28" t="str">
        <f>IFERROR(INDEX('[1]予選ヒート-レース結果表・グリッド用（貼付）'!$A:$Z,MATCH($B47,'[1]予選ヒート-レース結果表・グリッド用（貼付）'!$A:$A,0),MATCH("名前",'[1]予選ヒート-レース結果表・グリッド用（貼付）'!$1:$1,0)),"")</f>
        <v>小川 健一</v>
      </c>
      <c r="E47" s="28"/>
      <c r="F47" s="30"/>
      <c r="G47" s="1">
        <f>IF(MAX('[1]予選ヒート-レース結果表・グリッド用（貼付）'!A:A)&gt;B47,B47+1,"")</f>
        <v>18</v>
      </c>
      <c r="H47" s="43">
        <f>IFERROR(INDEX('[1]予選ヒート-レース結果表・グリッド用（貼付）'!$A:$Z,MATCH($G47,'[1]予選ヒート-レース結果表・グリッド用（貼付）'!$A:$A,0),MATCH("No.",'[1]予選ヒート-レース結果表・グリッド用（貼付）'!$1:$1,0)),"")</f>
        <v>19</v>
      </c>
      <c r="I47" s="28" t="str">
        <f>IFERROR(INDEX('[1]予選ヒート-レース結果表・グリッド用（貼付）'!$A:$Z,MATCH($G47,'[1]予選ヒート-レース結果表・グリッド用（貼付）'!$A:$A,0),MATCH("名前",'[1]予選ヒート-レース結果表・グリッド用（貼付）'!$1:$1,0)),"")</f>
        <v>HIROTEC</v>
      </c>
      <c r="J47" s="28"/>
      <c r="K47" s="30"/>
      <c r="L47" s="39"/>
      <c r="M47" s="8"/>
    </row>
    <row r="48" spans="1:13" ht="6" customHeight="1" x14ac:dyDescent="0.15">
      <c r="A48" s="8"/>
      <c r="B48" s="20"/>
      <c r="C48" s="35" t="str">
        <f>IFERROR(IF(INDEX('[1]予選ヒート-レース結果表・グリッド用（貼付）'!$A:$Z,MATCH(B47,'[1]予選ヒート-レース結果表・グリッド用（貼付）'!$A:$A,0),MATCH("クラス",'[1]予選ヒート-レース結果表・グリッド用（貼付）'!$1:$1,0))=0,"",INDEX('[1]予選ヒート-レース結果表・グリッド用（貼付）'!$A:$Z,MATCH(B47,'[1]予選ヒート-レース結果表・グリッド用（貼付）'!$A:$A,0),MATCH("クラス",'[1]予選ヒート-レース結果表・グリッド用（貼付）'!$1:$1,0))),"")</f>
        <v>MAX Masters</v>
      </c>
      <c r="D48" s="33"/>
      <c r="E48" s="44"/>
      <c r="F48" s="32" t="str">
        <f>IFERROR(INDEX('[1]予選ヒート-レース結果表・グリッド用（貼付）'!$A:$Z,MATCH($B47,'[1]予選ヒート-レース結果表・グリッド用（貼付）'!$A:$A,0),MATCH("Model/Engine",'[1]予選ヒート-レース結果表・グリッド用（貼付）'!$1:$1,0)),"")</f>
        <v>LN KART/ROTAX</v>
      </c>
      <c r="G48" s="20"/>
      <c r="H48" s="35" t="str">
        <f>IFERROR(IF(INDEX('[1]予選ヒート-レース結果表・グリッド用（貼付）'!$A:$Z,MATCH(G47,'[1]予選ヒート-レース結果表・グリッド用（貼付）'!$A:$A,0),MATCH("クラス",'[1]予選ヒート-レース結果表・グリッド用（貼付）'!$1:$1,0))=0,"",INDEX('[1]予選ヒート-レース結果表・グリッド用（貼付）'!$A:$Z,MATCH(G47,'[1]予選ヒート-レース結果表・グリッド用（貼付）'!$A:$A,0),MATCH("クラス",'[1]予選ヒート-レース結果表・グリッド用（貼付）'!$1:$1,0))),"")</f>
        <v>MAX Masters</v>
      </c>
      <c r="I48" s="33"/>
      <c r="J48" s="44"/>
      <c r="K48" s="32" t="str">
        <f>IFERROR(INDEX('[1]予選ヒート-レース結果表・グリッド用（貼付）'!$A:$Z,MATCH($G47,'[1]予選ヒート-レース結果表・グリッド用（貼付）'!$A:$A,0),MATCH("Model/Engine",'[1]予選ヒート-レース結果表・グリッド用（貼付）'!$1:$1,0)),"")</f>
        <v>ドラゴコルセ/ROTAX</v>
      </c>
      <c r="L48" s="47"/>
      <c r="M48" s="8"/>
    </row>
    <row r="49" spans="1:13" ht="9" customHeight="1" x14ac:dyDescent="0.15">
      <c r="A49" s="8"/>
      <c r="B49" s="20"/>
      <c r="C49" s="40" t="str">
        <f>IF(IFERROR(INDEX('[1]予選ヒート-レース結果表・グリッド用（貼付）'!$A:$Z,MATCH($B47,'[1]予選ヒート-レース結果表・グリッド用（貼付）'!$A:$A,0),MATCH("team",'[1]予選ヒート-レース結果表・グリッド用（貼付）'!$1:$1,0)),"")=0,"",IFERROR(INDEX('[1]予選ヒート-レース結果表・グリッド用（貼付）'!$A:$Z,MATCH($B47,'[1]予選ヒート-レース結果表・グリッド用（貼付）'!$A:$A,0),MATCH("team",'[1]予選ヒート-レース結果表・グリッド用（貼付）'!$1:$1,0)),""))</f>
        <v>RT schritt</v>
      </c>
      <c r="D49" s="45"/>
      <c r="E49" s="40"/>
      <c r="F49" s="39"/>
      <c r="G49" s="20"/>
      <c r="H49" s="40" t="str">
        <f>IFERROR(IF(INDEX('[1]予選ヒート-レース結果表・グリッド用（貼付）'!$A:$Z,MATCH($G47,'[1]予選ヒート-レース結果表・グリッド用（貼付）'!$A:$A,0),MATCH("team",'[1]予選ヒート-レース結果表・グリッド用（貼付）'!$1:$1,0))=0,"",INDEX('[1]予選ヒート-レース結果表・グリッド用（貼付）'!$A:$Z,MATCH($G47,'[1]予選ヒート-レース結果表・グリッド用（貼付）'!$A:$A,0),MATCH("team",'[1]予選ヒート-レース結果表・グリッド用（貼付）'!$1:$1,0))),"")</f>
        <v>株式会社大和あいさぽｰとERS</v>
      </c>
      <c r="I49" s="45"/>
      <c r="J49" s="40"/>
      <c r="K49" s="39"/>
      <c r="L49" s="41"/>
      <c r="M49" s="8"/>
    </row>
    <row r="50" spans="1:13" ht="6" customHeight="1" x14ac:dyDescent="0.15">
      <c r="A50" s="8"/>
      <c r="B50" s="8"/>
      <c r="C50" s="8"/>
      <c r="D50" s="8"/>
      <c r="E50" s="8"/>
      <c r="F50" s="47"/>
      <c r="G50" s="8"/>
      <c r="H50" s="8"/>
      <c r="I50" s="8"/>
      <c r="J50" s="8"/>
      <c r="K50" s="47"/>
      <c r="L50" s="32"/>
      <c r="M50" s="8"/>
    </row>
    <row r="51" spans="1:13" ht="12.75" customHeight="1" x14ac:dyDescent="0.15">
      <c r="A51" s="8"/>
      <c r="B51" s="1">
        <f>IF(MAX('[1]予選ヒート-レース結果表・グリッド用（貼付）'!A:A)&gt;G47,G47+1,"")</f>
        <v>19</v>
      </c>
      <c r="C51" s="43">
        <f>IFERROR(INDEX('[1]予選ヒート-レース結果表・グリッド用（貼付）'!$A:$Z,MATCH($B51,'[1]予選ヒート-レース結果表・グリッド用（貼付）'!$A:$A,0),MATCH("No.",'[1]予選ヒート-レース結果表・グリッド用（貼付）'!$1:$1,0)),"")</f>
        <v>20</v>
      </c>
      <c r="D51" s="28" t="str">
        <f>IFERROR(INDEX('[1]予選ヒート-レース結果表・グリッド用（貼付）'!$A:$Z,MATCH($B51,'[1]予選ヒート-レース結果表・グリッド用（貼付）'!$A:$A,0),MATCH("名前",'[1]予選ヒート-レース結果表・グリッド用（貼付）'!$1:$1,0)),"")</f>
        <v>土橋 秀多</v>
      </c>
      <c r="E51" s="28"/>
      <c r="F51" s="30"/>
      <c r="G51" s="1">
        <f>IF(MAX('[1]予選ヒート-レース結果表・グリッド用（貼付）'!A:A)&gt;B51,B51+1,"")</f>
        <v>20</v>
      </c>
      <c r="H51" s="43">
        <f>IFERROR(INDEX('[1]予選ヒート-レース結果表・グリッド用（貼付）'!$A:$Z,MATCH($G51,'[1]予選ヒート-レース結果表・グリッド用（貼付）'!$A:$A,0),MATCH("No.",'[1]予選ヒート-レース結果表・グリッド用（貼付）'!$1:$1,0)),"")</f>
        <v>8</v>
      </c>
      <c r="I51" s="28" t="str">
        <f>IFERROR(INDEX('[1]予選ヒート-レース結果表・グリッド用（貼付）'!$A:$Z,MATCH($G51,'[1]予選ヒート-レース結果表・グリッド用（貼付）'!$A:$A,0),MATCH("名前",'[1]予選ヒート-レース結果表・グリッド用（貼付）'!$1:$1,0)),"")</f>
        <v>三田村 信弘</v>
      </c>
      <c r="J51" s="28"/>
      <c r="K51" s="30"/>
      <c r="L51" s="39"/>
      <c r="M51" s="8"/>
    </row>
    <row r="52" spans="1:13" ht="6" customHeight="1" x14ac:dyDescent="0.15">
      <c r="A52" s="8"/>
      <c r="B52" s="20"/>
      <c r="C52" s="35" t="str">
        <f>IFERROR(IF(INDEX('[1]予選ヒート-レース結果表・グリッド用（貼付）'!$A:$Z,MATCH(B51,'[1]予選ヒート-レース結果表・グリッド用（貼付）'!$A:$A,0),MATCH("クラス",'[1]予選ヒート-レース結果表・グリッド用（貼付）'!$1:$1,0))=0,"",INDEX('[1]予選ヒート-レース結果表・グリッド用（貼付）'!$A:$Z,MATCH(B51,'[1]予選ヒート-レース結果表・グリッド用（貼付）'!$A:$A,0),MATCH("クラス",'[1]予選ヒート-レース結果表・グリッド用（貼付）'!$1:$1,0))),"")</f>
        <v>MAX Masters</v>
      </c>
      <c r="D52" s="33"/>
      <c r="E52" s="44"/>
      <c r="F52" s="32" t="str">
        <f>IFERROR(INDEX('[1]予選ヒート-レース結果表・グリッド用（貼付）'!$A:$Z,MATCH($B51,'[1]予選ヒート-レース結果表・グリッド用（貼付）'!$A:$A,0),MATCH("Model/Engine",'[1]予選ヒート-レース結果表・グリッド用（貼付）'!$1:$1,0)),"")</f>
        <v>Crocpromotion/ROTAX</v>
      </c>
      <c r="G52" s="20"/>
      <c r="H52" s="35" t="str">
        <f>IFERROR(IF(INDEX('[1]予選ヒート-レース結果表・グリッド用（貼付）'!$A:$Z,MATCH(G51,'[1]予選ヒート-レース結果表・グリッド用（貼付）'!$A:$A,0),MATCH("クラス",'[1]予選ヒート-レース結果表・グリッド用（貼付）'!$1:$1,0))=0,"",INDEX('[1]予選ヒート-レース結果表・グリッド用（貼付）'!$A:$Z,MATCH(G51,'[1]予選ヒート-レース結果表・グリッド用（貼付）'!$A:$A,0),MATCH("クラス",'[1]予選ヒート-レース結果表・グリッド用（貼付）'!$1:$1,0))),"")</f>
        <v>MAX Masters</v>
      </c>
      <c r="I52" s="33"/>
      <c r="J52" s="44"/>
      <c r="K52" s="32" t="str">
        <f>IFERROR(INDEX('[1]予選ヒート-レース結果表・グリッド用（貼付）'!$A:$Z,MATCH($G51,'[1]予選ヒート-レース結果表・グリッド用（貼付）'!$A:$A,0),MATCH("Model/Engine",'[1]予選ヒート-レース結果表・グリッド用（貼付）'!$1:$1,0)),"")</f>
        <v>TONY/ROTAX</v>
      </c>
      <c r="L52" s="47"/>
      <c r="M52" s="8"/>
    </row>
    <row r="53" spans="1:13" ht="9" customHeight="1" x14ac:dyDescent="0.15">
      <c r="A53" s="8"/>
      <c r="B53" s="20"/>
      <c r="C53" s="40" t="str">
        <f>IF(IFERROR(INDEX('[1]予選ヒート-レース結果表・グリッド用（貼付）'!$A:$Z,MATCH($B51,'[1]予選ヒート-レース結果表・グリッド用（貼付）'!$A:$A,0),MATCH("team",'[1]予選ヒート-レース結果表・グリッド用（貼付）'!$1:$1,0)),"")=0,"",IFERROR(INDEX('[1]予選ヒート-レース結果表・グリッド用（貼付）'!$A:$Z,MATCH($B51,'[1]予選ヒート-レース結果表・グリッド用（貼付）'!$A:$A,0),MATCH("team",'[1]予選ヒート-レース結果表・グリッド用（貼付）'!$1:$1,0)),""))</f>
        <v>NEXT-ONE Racing</v>
      </c>
      <c r="D53" s="45"/>
      <c r="E53" s="40"/>
      <c r="F53" s="39"/>
      <c r="G53" s="20"/>
      <c r="H53" s="40" t="str">
        <f>IFERROR(IF(INDEX('[1]予選ヒート-レース結果表・グリッド用（貼付）'!$A:$Z,MATCH($G51,'[1]予選ヒート-レース結果表・グリッド用（貼付）'!$A:$A,0),MATCH("team",'[1]予選ヒート-レース結果表・グリッド用（貼付）'!$1:$1,0))=0,"",INDEX('[1]予選ヒート-レース結果表・グリッド用（貼付）'!$A:$Z,MATCH($G51,'[1]予選ヒート-レース結果表・グリッド用（貼付）'!$A:$A,0),MATCH("team",'[1]予選ヒート-レース結果表・グリッド用（貼付）'!$1:$1,0))),"")</f>
        <v>ﾁｰﾑｱﾗｼﾞﾝ+ｸﾞﾛｰﾊﾞﾙ</v>
      </c>
      <c r="I53" s="45"/>
      <c r="J53" s="40"/>
      <c r="K53" s="39"/>
      <c r="L53" s="41"/>
      <c r="M53" s="8"/>
    </row>
    <row r="54" spans="1:13" ht="6" customHeight="1" x14ac:dyDescent="0.15">
      <c r="A54" s="8"/>
      <c r="B54" s="8"/>
      <c r="C54" s="8"/>
      <c r="D54" s="8"/>
      <c r="E54" s="8"/>
      <c r="F54" s="47"/>
      <c r="G54" s="8"/>
      <c r="H54" s="8"/>
      <c r="I54" s="8"/>
      <c r="J54" s="8"/>
      <c r="K54" s="47"/>
      <c r="L54" s="32"/>
      <c r="M54" s="8"/>
    </row>
    <row r="55" spans="1:13" ht="12.75" customHeight="1" x14ac:dyDescent="0.15">
      <c r="A55" s="8"/>
      <c r="B55" s="1">
        <f>IF(MAX('[1]予選ヒート-レース結果表・グリッド用（貼付）'!A:A)&gt;G51,G51+1,"")</f>
        <v>21</v>
      </c>
      <c r="C55" s="43">
        <f>IFERROR(INDEX('[1]予選ヒート-レース結果表・グリッド用（貼付）'!$A:$Z,MATCH($B55,'[1]予選ヒート-レース結果表・グリッド用（貼付）'!$A:$A,0),MATCH("No.",'[1]予選ヒート-レース結果表・グリッド用（貼付）'!$1:$1,0)),"")</f>
        <v>11</v>
      </c>
      <c r="D55" s="28" t="str">
        <f>IFERROR(INDEX('[1]予選ヒート-レース結果表・グリッド用（貼付）'!$A:$Z,MATCH($B55,'[1]予選ヒート-レース結果表・グリッド用（貼付）'!$A:$A,0),MATCH("名前",'[1]予選ヒート-レース結果表・グリッド用（貼付）'!$1:$1,0)),"")</f>
        <v>鈴木 伸高</v>
      </c>
      <c r="E55" s="28"/>
      <c r="F55" s="30"/>
      <c r="G55" s="1">
        <f>IF(MAX('[1]予選ヒート-レース結果表・グリッド用（貼付）'!A:A)&gt;B55,B55+1,"")</f>
        <v>22</v>
      </c>
      <c r="H55" s="43">
        <f>IFERROR(INDEX('[1]予選ヒート-レース結果表・グリッド用（貼付）'!$A:$Z,MATCH($G55,'[1]予選ヒート-レース結果表・グリッド用（貼付）'!$A:$A,0),MATCH("No.",'[1]予選ヒート-レース結果表・グリッド用（貼付）'!$1:$1,0)),"")</f>
        <v>9</v>
      </c>
      <c r="I55" s="28" t="str">
        <f>IFERROR(INDEX('[1]予選ヒート-レース結果表・グリッド用（貼付）'!$A:$Z,MATCH($G55,'[1]予選ヒート-レース結果表・グリッド用（貼付）'!$A:$A,0),MATCH("名前",'[1]予選ヒート-レース結果表・グリッド用（貼付）'!$1:$1,0)),"")</f>
        <v>上岡 昌生</v>
      </c>
      <c r="J55" s="28"/>
      <c r="K55" s="30"/>
      <c r="L55" s="39"/>
      <c r="M55" s="8"/>
    </row>
    <row r="56" spans="1:13" ht="6" customHeight="1" x14ac:dyDescent="0.15">
      <c r="A56" s="8"/>
      <c r="B56" s="20"/>
      <c r="C56" s="35" t="str">
        <f>IFERROR(IF(INDEX('[1]予選ヒート-レース結果表・グリッド用（貼付）'!$A:$Z,MATCH(B55,'[1]予選ヒート-レース結果表・グリッド用（貼付）'!$A:$A,0),MATCH("クラス",'[1]予選ヒート-レース結果表・グリッド用（貼付）'!$1:$1,0))=0,"",INDEX('[1]予選ヒート-レース結果表・グリッド用（貼付）'!$A:$Z,MATCH(B55,'[1]予選ヒート-レース結果表・グリッド用（貼付）'!$A:$A,0),MATCH("クラス",'[1]予選ヒート-レース結果表・グリッド用（貼付）'!$1:$1,0))),"")</f>
        <v>MAX Masters</v>
      </c>
      <c r="D56" s="33"/>
      <c r="E56" s="44"/>
      <c r="F56" s="32" t="str">
        <f>IFERROR(INDEX('[1]予選ヒート-レース結果表・グリッド用（貼付）'!$A:$Z,MATCH($B55,'[1]予選ヒート-レース結果表・グリッド用（貼付）'!$A:$A,0),MATCH("Model/Engine",'[1]予選ヒート-レース結果表・グリッド用（貼付）'!$1:$1,0)),"")</f>
        <v>Drago CORSE/ROTAX</v>
      </c>
      <c r="G56" s="20"/>
      <c r="H56" s="35" t="str">
        <f>IFERROR(IF(INDEX('[1]予選ヒート-レース結果表・グリッド用（貼付）'!$A:$Z,MATCH(G55,'[1]予選ヒート-レース結果表・グリッド用（貼付）'!$A:$A,0),MATCH("クラス",'[1]予選ヒート-レース結果表・グリッド用（貼付）'!$1:$1,0))=0,"",INDEX('[1]予選ヒート-レース結果表・グリッド用（貼付）'!$A:$Z,MATCH(G55,'[1]予選ヒート-レース結果表・グリッド用（貼付）'!$A:$A,0),MATCH("クラス",'[1]予選ヒート-レース結果表・グリッド用（貼付）'!$1:$1,0))),"")</f>
        <v>MAX Masters</v>
      </c>
      <c r="I56" s="33"/>
      <c r="J56" s="44"/>
      <c r="K56" s="32" t="str">
        <f>IFERROR(INDEX('[1]予選ヒート-レース結果表・グリッド用（貼付）'!$A:$Z,MATCH($G55,'[1]予選ヒート-レース結果表・グリッド用（貼付）'!$A:$A,0),MATCH("Model/Engine",'[1]予選ヒート-レース結果表・グリッド用（貼付）'!$1:$1,0)),"")</f>
        <v>コスミック/ROTAX</v>
      </c>
      <c r="L56" s="47"/>
      <c r="M56" s="8"/>
    </row>
    <row r="57" spans="1:13" ht="9" customHeight="1" x14ac:dyDescent="0.15">
      <c r="A57" s="8"/>
      <c r="B57" s="20"/>
      <c r="C57" s="40" t="str">
        <f>IF(IFERROR(INDEX('[1]予選ヒート-レース結果表・グリッド用（貼付）'!$A:$Z,MATCH($B55,'[1]予選ヒート-レース結果表・グリッド用（貼付）'!$A:$A,0),MATCH("team",'[1]予選ヒート-レース結果表・グリッド用（貼付）'!$1:$1,0)),"")=0,"",IFERROR(INDEX('[1]予選ヒート-レース結果表・グリッド用（貼付）'!$A:$Z,MATCH($B55,'[1]予選ヒート-レース結果表・グリッド用（貼付）'!$A:$A,0),MATCH("team",'[1]予選ヒート-レース結果表・グリッド用（貼付）'!$1:$1,0)),""))</f>
        <v>IDEAL Racing</v>
      </c>
      <c r="D57" s="45"/>
      <c r="E57" s="40"/>
      <c r="F57" s="39"/>
      <c r="G57" s="20"/>
      <c r="H57" s="40" t="str">
        <f>IFERROR(IF(INDEX('[1]予選ヒート-レース結果表・グリッド用（貼付）'!$A:$Z,MATCH($G55,'[1]予選ヒート-レース結果表・グリッド用（貼付）'!$A:$A,0),MATCH("team",'[1]予選ヒート-レース結果表・グリッド用（貼付）'!$1:$1,0))=0,"",INDEX('[1]予選ヒート-レース結果表・グリッド用（貼付）'!$A:$Z,MATCH($G55,'[1]予選ヒート-レース結果表・グリッド用（貼付）'!$A:$A,0),MATCH("team",'[1]予選ヒート-レース結果表・グリッド用（貼付）'!$1:$1,0))),"")</f>
        <v>HRSJAPAN</v>
      </c>
      <c r="I57" s="45"/>
      <c r="J57" s="40"/>
      <c r="K57" s="39"/>
      <c r="L57" s="41"/>
      <c r="M57" s="8"/>
    </row>
    <row r="58" spans="1:13" ht="6" customHeight="1" x14ac:dyDescent="0.15">
      <c r="A58" s="8"/>
      <c r="B58" s="8"/>
      <c r="C58" s="8"/>
      <c r="D58" s="8"/>
      <c r="E58" s="8"/>
      <c r="F58" s="47"/>
      <c r="G58" s="8"/>
      <c r="H58" s="8"/>
      <c r="I58" s="8"/>
      <c r="J58" s="8"/>
      <c r="K58" s="47"/>
      <c r="L58" s="32"/>
      <c r="M58" s="8"/>
    </row>
    <row r="59" spans="1:13" ht="12.75" customHeight="1" x14ac:dyDescent="0.15">
      <c r="A59" s="8"/>
      <c r="B59" s="1">
        <f>IF(MAX('[1]予選ヒート-レース結果表・グリッド用（貼付）'!A:A)&gt;G55,G55+1,"")</f>
        <v>23</v>
      </c>
      <c r="C59" s="43">
        <f>IFERROR(INDEX('[1]予選ヒート-レース結果表・グリッド用（貼付）'!$A:$Z,MATCH($B59,'[1]予選ヒート-レース結果表・グリッド用（貼付）'!$A:$A,0),MATCH("No.",'[1]予選ヒート-レース結果表・グリッド用（貼付）'!$1:$1,0)),"")</f>
        <v>27</v>
      </c>
      <c r="D59" s="28" t="str">
        <f>IFERROR(INDEX('[1]予選ヒート-レース結果表・グリッド用（貼付）'!$A:$Z,MATCH($B59,'[1]予選ヒート-レース結果表・グリッド用（貼付）'!$A:$A,0),MATCH("名前",'[1]予選ヒート-レース結果表・グリッド用（貼付）'!$1:$1,0)),"")</f>
        <v>中西 智紀</v>
      </c>
      <c r="E59" s="28"/>
      <c r="F59" s="30"/>
      <c r="G59" s="1">
        <f>IF(MAX('[1]予選ヒート-レース結果表・グリッド用（貼付）'!A:A)&gt;B59,B59+1,"")</f>
        <v>24</v>
      </c>
      <c r="H59" s="43">
        <f>IFERROR(INDEX('[1]予選ヒート-レース結果表・グリッド用（貼付）'!$A:$Z,MATCH($G59,'[1]予選ヒート-レース結果表・グリッド用（貼付）'!$A:$A,0),MATCH("No.",'[1]予選ヒート-レース結果表・グリッド用（貼付）'!$1:$1,0)),"")</f>
        <v>17</v>
      </c>
      <c r="I59" s="28" t="str">
        <f>IFERROR(INDEX('[1]予選ヒート-レース結果表・グリッド用（貼付）'!$A:$Z,MATCH($G59,'[1]予選ヒート-レース結果表・グリッド用（貼付）'!$A:$A,0),MATCH("名前",'[1]予選ヒート-レース結果表・グリッド用（貼付）'!$1:$1,0)),"")</f>
        <v>髙木 愼一</v>
      </c>
      <c r="J59" s="28"/>
      <c r="K59" s="30"/>
      <c r="L59" s="39"/>
      <c r="M59" s="8"/>
    </row>
    <row r="60" spans="1:13" ht="6" customHeight="1" x14ac:dyDescent="0.15">
      <c r="A60" s="8"/>
      <c r="B60" s="20"/>
      <c r="C60" s="35" t="str">
        <f>IFERROR(IF(INDEX('[1]予選ヒート-レース結果表・グリッド用（貼付）'!$A:$Z,MATCH(B59,'[1]予選ヒート-レース結果表・グリッド用（貼付）'!$A:$A,0),MATCH("クラス",'[1]予選ヒート-レース結果表・グリッド用（貼付）'!$1:$1,0))=0,"",INDEX('[1]予選ヒート-レース結果表・グリッド用（貼付）'!$A:$Z,MATCH(B59,'[1]予選ヒート-レース結果表・グリッド用（貼付）'!$A:$A,0),MATCH("クラス",'[1]予選ヒート-レース結果表・グリッド用（貼付）'!$1:$1,0))),"")</f>
        <v>MAX Masters</v>
      </c>
      <c r="D60" s="33"/>
      <c r="E60" s="44"/>
      <c r="F60" s="32" t="str">
        <f>IFERROR(INDEX('[1]予選ヒート-レース結果表・グリッド用（貼付）'!$A:$Z,MATCH($B59,'[1]予選ヒート-レース結果表・グリッド用（貼付）'!$A:$A,0),MATCH("Model/Engine",'[1]予選ヒート-レース結果表・グリッド用（貼付）'!$1:$1,0)),"")</f>
        <v>kart republic/ROTAX</v>
      </c>
      <c r="G60" s="20"/>
      <c r="H60" s="35" t="str">
        <f>IFERROR(IF(INDEX('[1]予選ヒート-レース結果表・グリッド用（貼付）'!$A:$Z,MATCH(G59,'[1]予選ヒート-レース結果表・グリッド用（貼付）'!$A:$A,0),MATCH("クラス",'[1]予選ヒート-レース結果表・グリッド用（貼付）'!$1:$1,0))=0,"",INDEX('[1]予選ヒート-レース結果表・グリッド用（貼付）'!$A:$Z,MATCH(G59,'[1]予選ヒート-レース結果表・グリッド用（貼付）'!$A:$A,0),MATCH("クラス",'[1]予選ヒート-レース結果表・グリッド用（貼付）'!$1:$1,0))),"")</f>
        <v>MAX Masters</v>
      </c>
      <c r="I60" s="33"/>
      <c r="J60" s="44"/>
      <c r="K60" s="32" t="str">
        <f>IFERROR(INDEX('[1]予選ヒート-レース結果表・グリッド用（貼付）'!$A:$Z,MATCH($G59,'[1]予選ヒート-レース結果表・グリッド用（貼付）'!$A:$A,0),MATCH("Model/Engine",'[1]予選ヒート-レース結果表・グリッド用（貼付）'!$1:$1,0)),"")</f>
        <v>コスミック/ROTAX</v>
      </c>
      <c r="L60" s="47"/>
      <c r="M60" s="8"/>
    </row>
    <row r="61" spans="1:13" ht="9" customHeight="1" x14ac:dyDescent="0.15">
      <c r="A61" s="8"/>
      <c r="B61" s="20"/>
      <c r="C61" s="40" t="str">
        <f>IF(IFERROR(INDEX('[1]予選ヒート-レース結果表・グリッド用（貼付）'!$A:$Z,MATCH($B59,'[1]予選ヒート-レース結果表・グリッド用（貼付）'!$A:$A,0),MATCH("team",'[1]予選ヒート-レース結果表・グリッド用（貼付）'!$1:$1,0)),"")=0,"",IFERROR(INDEX('[1]予選ヒート-レース結果表・グリッド用（貼付）'!$A:$Z,MATCH($B59,'[1]予選ヒート-レース結果表・グリッド用（貼付）'!$A:$A,0),MATCH("team",'[1]予選ヒート-レース結果表・グリッド用（貼付）'!$1:$1,0)),""))</f>
        <v>MOMOX KARTRACING</v>
      </c>
      <c r="D61" s="45"/>
      <c r="E61" s="40"/>
      <c r="F61" s="39"/>
      <c r="G61" s="20"/>
      <c r="H61" s="40" t="str">
        <f>IFERROR(IF(INDEX('[1]予選ヒート-レース結果表・グリッド用（貼付）'!$A:$Z,MATCH($G59,'[1]予選ヒート-レース結果表・グリッド用（貼付）'!$A:$A,0),MATCH("team",'[1]予選ヒート-レース結果表・グリッド用（貼付）'!$1:$1,0))=0,"",INDEX('[1]予選ヒート-レース結果表・グリッド用（貼付）'!$A:$Z,MATCH($G59,'[1]予選ヒート-レース結果表・グリッド用（貼付）'!$A:$A,0),MATCH("team",'[1]予選ヒート-レース結果表・グリッド用（貼付）'!$1:$1,0))),"")</f>
        <v>HEROes</v>
      </c>
      <c r="I61" s="45"/>
      <c r="J61" s="40"/>
      <c r="K61" s="39"/>
      <c r="L61" s="41"/>
      <c r="M61" s="8"/>
    </row>
    <row r="62" spans="1:13" ht="6" customHeight="1" x14ac:dyDescent="0.15">
      <c r="A62" s="8"/>
      <c r="B62" s="8"/>
      <c r="C62" s="8"/>
      <c r="D62" s="8"/>
      <c r="E62" s="8"/>
      <c r="F62" s="47"/>
      <c r="G62" s="8"/>
      <c r="H62" s="8"/>
      <c r="I62" s="8"/>
      <c r="J62" s="8"/>
      <c r="K62" s="47"/>
      <c r="L62" s="32"/>
      <c r="M62" s="8"/>
    </row>
    <row r="63" spans="1:13" ht="12.75" customHeight="1" x14ac:dyDescent="0.15">
      <c r="A63" s="8"/>
      <c r="B63" s="1">
        <f>IF(MAX('[1]予選ヒート-レース結果表・グリッド用（貼付）'!A:A)&gt;G59,G59+1,"")</f>
        <v>25</v>
      </c>
      <c r="C63" s="43">
        <f>IFERROR(INDEX('[1]予選ヒート-レース結果表・グリッド用（貼付）'!$A:$Z,MATCH($B63,'[1]予選ヒート-レース結果表・グリッド用（貼付）'!$A:$A,0),MATCH("No.",'[1]予選ヒート-レース結果表・グリッド用（貼付）'!$1:$1,0)),"")</f>
        <v>44</v>
      </c>
      <c r="D63" s="28" t="str">
        <f>IFERROR(INDEX('[1]予選ヒート-レース結果表・グリッド用（貼付）'!$A:$Z,MATCH($B63,'[1]予選ヒート-レース結果表・グリッド用（貼付）'!$A:$A,0),MATCH("名前",'[1]予選ヒート-レース結果表・グリッド用（貼付）'!$1:$1,0)),"")</f>
        <v>小野 敦郎</v>
      </c>
      <c r="E63" s="28"/>
      <c r="F63" s="30"/>
      <c r="G63" s="1">
        <f>IF(MAX('[1]予選ヒート-レース結果表・グリッド用（貼付）'!A:A)&gt;B63,B63+1,"")</f>
        <v>26</v>
      </c>
      <c r="H63" s="43">
        <f>IFERROR(INDEX('[1]予選ヒート-レース結果表・グリッド用（貼付）'!$A:$Z,MATCH($G63,'[1]予選ヒート-レース結果表・グリッド用（貼付）'!$A:$A,0),MATCH("No.",'[1]予選ヒート-レース結果表・グリッド用（貼付）'!$1:$1,0)),"")</f>
        <v>23</v>
      </c>
      <c r="I63" s="28" t="str">
        <f>IFERROR(INDEX('[1]予選ヒート-レース結果表・グリッド用（貼付）'!$A:$Z,MATCH($G63,'[1]予選ヒート-レース結果表・グリッド用（貼付）'!$A:$A,0),MATCH("名前",'[1]予選ヒート-レース結果表・グリッド用（貼付）'!$1:$1,0)),"")</f>
        <v>今井 雅慶</v>
      </c>
      <c r="J63" s="28"/>
      <c r="K63" s="30"/>
      <c r="L63" s="39"/>
      <c r="M63" s="8"/>
    </row>
    <row r="64" spans="1:13" ht="6" customHeight="1" x14ac:dyDescent="0.15">
      <c r="A64" s="8"/>
      <c r="B64" s="20"/>
      <c r="C64" s="35" t="str">
        <f>IFERROR(IF(INDEX('[1]予選ヒート-レース結果表・グリッド用（貼付）'!$A:$Z,MATCH(B63,'[1]予選ヒート-レース結果表・グリッド用（貼付）'!$A:$A,0),MATCH("クラス",'[1]予選ヒート-レース結果表・グリッド用（貼付）'!$1:$1,0))=0,"",INDEX('[1]予選ヒート-レース結果表・グリッド用（貼付）'!$A:$Z,MATCH(B63,'[1]予選ヒート-レース結果表・グリッド用（貼付）'!$A:$A,0),MATCH("クラス",'[1]予選ヒート-レース結果表・グリッド用（貼付）'!$1:$1,0))),"")</f>
        <v>MAX Masters</v>
      </c>
      <c r="D64" s="33"/>
      <c r="E64" s="44"/>
      <c r="F64" s="32" t="str">
        <f>IFERROR(INDEX('[1]予選ヒート-レース結果表・グリッド用（貼付）'!$A:$Z,MATCH($B63,'[1]予選ヒート-レース結果表・グリッド用（貼付）'!$A:$A,0),MATCH("Model/Engine",'[1]予選ヒート-レース結果表・グリッド用（貼付）'!$1:$1,0)),"")</f>
        <v>kosmic/ROTAX</v>
      </c>
      <c r="G64" s="20"/>
      <c r="H64" s="35" t="str">
        <f>IFERROR(IF(INDEX('[1]予選ヒート-レース結果表・グリッド用（貼付）'!$A:$Z,MATCH(G63,'[1]予選ヒート-レース結果表・グリッド用（貼付）'!$A:$A,0),MATCH("クラス",'[1]予選ヒート-レース結果表・グリッド用（貼付）'!$1:$1,0))=0,"",INDEX('[1]予選ヒート-レース結果表・グリッド用（貼付）'!$A:$Z,MATCH(G63,'[1]予選ヒート-レース結果表・グリッド用（貼付）'!$A:$A,0),MATCH("クラス",'[1]予選ヒート-レース結果表・グリッド用（貼付）'!$1:$1,0))),"")</f>
        <v>MAX Masters</v>
      </c>
      <c r="I64" s="33"/>
      <c r="J64" s="44"/>
      <c r="K64" s="32" t="str">
        <f>IFERROR(INDEX('[1]予選ヒート-レース結果表・グリッド用（貼付）'!$A:$Z,MATCH($G63,'[1]予選ヒート-レース結果表・グリッド用（貼付）'!$A:$A,0),MATCH("Model/Engine",'[1]予選ヒート-レース結果表・グリッド用（貼付）'!$1:$1,0)),"")</f>
        <v>ＣＬ/ROTAX</v>
      </c>
      <c r="L64" s="47"/>
      <c r="M64" s="8"/>
    </row>
    <row r="65" spans="1:13" ht="9" customHeight="1" x14ac:dyDescent="0.15">
      <c r="A65" s="8"/>
      <c r="B65" s="20"/>
      <c r="C65" s="40" t="str">
        <f>IF(IFERROR(INDEX('[1]予選ヒート-レース結果表・グリッド用（貼付）'!$A:$Z,MATCH($B63,'[1]予選ヒート-レース結果表・グリッド用（貼付）'!$A:$A,0),MATCH("team",'[1]予選ヒート-レース結果表・グリッド用（貼付）'!$1:$1,0)),"")=0,"",IFERROR(INDEX('[1]予選ヒート-レース結果表・グリッド用（貼付）'!$A:$Z,MATCH($B63,'[1]予選ヒート-レース結果表・グリッド用（貼付）'!$A:$A,0),MATCH("team",'[1]予選ヒート-レース結果表・グリッド用（貼付）'!$1:$1,0)),""))</f>
        <v>ERS</v>
      </c>
      <c r="D65" s="45"/>
      <c r="E65" s="40"/>
      <c r="F65" s="39"/>
      <c r="G65" s="20"/>
      <c r="H65" s="40" t="str">
        <f>IFERROR(IF(INDEX('[1]予選ヒート-レース結果表・グリッド用（貼付）'!$A:$Z,MATCH($G63,'[1]予選ヒート-レース結果表・グリッド用（貼付）'!$A:$A,0),MATCH("team",'[1]予選ヒート-レース結果表・グリッド用（貼付）'!$1:$1,0))=0,"",INDEX('[1]予選ヒート-レース結果表・グリッド用（貼付）'!$A:$Z,MATCH($G63,'[1]予選ヒート-レース結果表・グリッド用（貼付）'!$A:$A,0),MATCH("team",'[1]予選ヒート-レース結果表・グリッド用（貼付）'!$1:$1,0))),"")</f>
        <v>MIDcompetition</v>
      </c>
      <c r="I65" s="45"/>
      <c r="J65" s="40"/>
      <c r="K65" s="39"/>
      <c r="L65" s="41"/>
      <c r="M65" s="8"/>
    </row>
    <row r="66" spans="1:13" ht="6" customHeight="1" x14ac:dyDescent="0.15">
      <c r="A66" s="8"/>
      <c r="B66" s="8"/>
      <c r="C66" s="8"/>
      <c r="D66" s="8"/>
      <c r="E66" s="8"/>
      <c r="F66" s="47"/>
      <c r="G66" s="8"/>
      <c r="H66" s="8"/>
      <c r="I66" s="8"/>
      <c r="J66" s="8"/>
      <c r="K66" s="47"/>
      <c r="L66" s="32"/>
      <c r="M66" s="8"/>
    </row>
    <row r="67" spans="1:13" ht="12.75" customHeight="1" x14ac:dyDescent="0.15">
      <c r="A67" s="8"/>
      <c r="B67" s="1">
        <f>IF(MAX('[1]予選ヒート-レース結果表・グリッド用（貼付）'!A:A)&gt;G63,G63+1,"")</f>
        <v>27</v>
      </c>
      <c r="C67" s="43">
        <f>IFERROR(INDEX('[1]予選ヒート-レース結果表・グリッド用（貼付）'!$A:$Z,MATCH($B67,'[1]予選ヒート-レース結果表・グリッド用（貼付）'!$A:$A,0),MATCH("No.",'[1]予選ヒート-レース結果表・グリッド用（貼付）'!$1:$1,0)),"")</f>
        <v>29</v>
      </c>
      <c r="D67" s="28" t="str">
        <f>IFERROR(INDEX('[1]予選ヒート-レース結果表・グリッド用（貼付）'!$A:$Z,MATCH($B67,'[1]予選ヒート-レース結果表・グリッド用（貼付）'!$A:$A,0),MATCH("名前",'[1]予選ヒート-レース結果表・グリッド用（貼付）'!$1:$1,0)),"")</f>
        <v>谷田 幸史</v>
      </c>
      <c r="E67" s="28"/>
      <c r="F67" s="30"/>
      <c r="G67" s="1" t="str">
        <f>IF(MAX('[1]予選ヒート-レース結果表・グリッド用（貼付）'!A:A)&gt;B67,B67+1,"")</f>
        <v/>
      </c>
      <c r="H67" s="43" t="str">
        <f>IFERROR(INDEX('[1]予選ヒート-レース結果表・グリッド用（貼付）'!$A:$Z,MATCH($G67,'[1]予選ヒート-レース結果表・グリッド用（貼付）'!$A:$A,0),MATCH("No.",'[1]予選ヒート-レース結果表・グリッド用（貼付）'!$1:$1,0)),"")</f>
        <v/>
      </c>
      <c r="I67" s="28" t="str">
        <f>IFERROR(INDEX('[1]予選ヒート-レース結果表・グリッド用（貼付）'!$A:$Z,MATCH($G67,'[1]予選ヒート-レース結果表・グリッド用（貼付）'!$A:$A,0),MATCH("名前",'[1]予選ヒート-レース結果表・グリッド用（貼付）'!$1:$1,0)),"")</f>
        <v/>
      </c>
      <c r="J67" s="28"/>
      <c r="K67" s="30"/>
      <c r="L67" s="39"/>
      <c r="M67" s="8"/>
    </row>
    <row r="68" spans="1:13" ht="6" customHeight="1" x14ac:dyDescent="0.15">
      <c r="A68" s="8"/>
      <c r="B68" s="20"/>
      <c r="C68" s="35" t="str">
        <f>IFERROR(IF(INDEX('[1]予選ヒート-レース結果表・グリッド用（貼付）'!$A:$Z,MATCH(B67,'[1]予選ヒート-レース結果表・グリッド用（貼付）'!$A:$A,0),MATCH("クラス",'[1]予選ヒート-レース結果表・グリッド用（貼付）'!$1:$1,0))=0,"",INDEX('[1]予選ヒート-レース結果表・グリッド用（貼付）'!$A:$Z,MATCH(B67,'[1]予選ヒート-レース結果表・グリッド用（貼付）'!$A:$A,0),MATCH("クラス",'[1]予選ヒート-レース結果表・グリッド用（貼付）'!$1:$1,0))),"")</f>
        <v>MAX Masters</v>
      </c>
      <c r="D68" s="33"/>
      <c r="E68" s="44"/>
      <c r="F68" s="32" t="str">
        <f>IFERROR(INDEX('[1]予選ヒート-レース結果表・グリッド用（貼付）'!$A:$Z,MATCH($B67,'[1]予選ヒート-レース結果表・グリッド用（貼付）'!$A:$A,0),MATCH("Model/Engine",'[1]予選ヒート-レース結果表・グリッド用（貼付）'!$1:$1,0)),"")</f>
        <v>KOSMIC/ROTAX</v>
      </c>
      <c r="G68" s="20"/>
      <c r="H68" s="35" t="str">
        <f>IFERROR(IF(INDEX('[1]予選ヒート-レース結果表・グリッド用（貼付）'!$A:$Z,MATCH(G67,'[1]予選ヒート-レース結果表・グリッド用（貼付）'!$A:$A,0),MATCH("クラス",'[1]予選ヒート-レース結果表・グリッド用（貼付）'!$1:$1,0))=0,"",INDEX('[1]予選ヒート-レース結果表・グリッド用（貼付）'!$A:$Z,MATCH(G67,'[1]予選ヒート-レース結果表・グリッド用（貼付）'!$A:$A,0),MATCH("クラス",'[1]予選ヒート-レース結果表・グリッド用（貼付）'!$1:$1,0))),"")</f>
        <v/>
      </c>
      <c r="I68" s="33"/>
      <c r="J68" s="44"/>
      <c r="K68" s="32" t="str">
        <f>IFERROR(INDEX('[1]予選ヒート-レース結果表・グリッド用（貼付）'!$A:$Z,MATCH($G67,'[1]予選ヒート-レース結果表・グリッド用（貼付）'!$A:$A,0),MATCH("Model/Engine",'[1]予選ヒート-レース結果表・グリッド用（貼付）'!$1:$1,0)),"")</f>
        <v/>
      </c>
      <c r="L68" s="47"/>
      <c r="M68" s="8"/>
    </row>
    <row r="69" spans="1:13" ht="9" customHeight="1" x14ac:dyDescent="0.15">
      <c r="A69" s="8"/>
      <c r="B69" s="20"/>
      <c r="C69" s="40" t="str">
        <f>IF(IFERROR(INDEX('[1]予選ヒート-レース結果表・グリッド用（貼付）'!$A:$Z,MATCH($B67,'[1]予選ヒート-レース結果表・グリッド用（貼付）'!$A:$A,0),MATCH("team",'[1]予選ヒート-レース結果表・グリッド用（貼付）'!$1:$1,0)),"")=0,"",IFERROR(INDEX('[1]予選ヒート-レース結果表・グリッド用（貼付）'!$A:$Z,MATCH($B67,'[1]予選ヒート-レース結果表・グリッド用（貼付）'!$A:$A,0),MATCH("team",'[1]予選ヒート-レース結果表・グリッド用（貼付）'!$1:$1,0)),""))</f>
        <v>JURAN Racing with Global</v>
      </c>
      <c r="D69" s="45"/>
      <c r="E69" s="40"/>
      <c r="F69" s="39"/>
      <c r="G69" s="20"/>
      <c r="H69" s="40" t="str">
        <f>IFERROR(IF(INDEX('[1]予選ヒート-レース結果表・グリッド用（貼付）'!$A:$Z,MATCH($G67,'[1]予選ヒート-レース結果表・グリッド用（貼付）'!$A:$A,0),MATCH("team",'[1]予選ヒート-レース結果表・グリッド用（貼付）'!$1:$1,0))=0,"",INDEX('[1]予選ヒート-レース結果表・グリッド用（貼付）'!$A:$Z,MATCH($G67,'[1]予選ヒート-レース結果表・グリッド用（貼付）'!$A:$A,0),MATCH("team",'[1]予選ヒート-レース結果表・グリッド用（貼付）'!$1:$1,0))),"")</f>
        <v/>
      </c>
      <c r="I69" s="45"/>
      <c r="J69" s="40"/>
      <c r="K69" s="39"/>
      <c r="L69" s="41"/>
      <c r="M69" s="8"/>
    </row>
    <row r="70" spans="1:13" ht="6" customHeight="1" x14ac:dyDescent="0.15">
      <c r="A70" s="8"/>
      <c r="B70" s="8"/>
      <c r="C70" s="8"/>
      <c r="D70" s="8"/>
      <c r="E70" s="8"/>
      <c r="F70" s="47"/>
      <c r="G70" s="8"/>
      <c r="H70" s="8"/>
      <c r="I70" s="8"/>
      <c r="J70" s="8"/>
      <c r="K70" s="47"/>
      <c r="L70" s="32"/>
      <c r="M70" s="8"/>
    </row>
    <row r="71" spans="1:13" ht="12.75" customHeight="1" x14ac:dyDescent="0.15">
      <c r="A71" s="8"/>
      <c r="B71" s="1" t="str">
        <f>IF(MAX('[1]予選ヒート-レース結果表・グリッド用（貼付）'!A:A)&gt;G67,G67+1,"")</f>
        <v/>
      </c>
      <c r="C71" s="43" t="str">
        <f>IFERROR(INDEX('[1]予選ヒート-レース結果表・グリッド用（貼付）'!$A:$Z,MATCH($B71,'[1]予選ヒート-レース結果表・グリッド用（貼付）'!$A:$A,0),MATCH("No.",'[1]予選ヒート-レース結果表・グリッド用（貼付）'!$1:$1,0)),"")</f>
        <v/>
      </c>
      <c r="D71" s="28" t="str">
        <f>IFERROR(INDEX('[1]予選ヒート-レース結果表・グリッド用（貼付）'!$A:$Z,MATCH($B71,'[1]予選ヒート-レース結果表・グリッド用（貼付）'!$A:$A,0),MATCH("名前",'[1]予選ヒート-レース結果表・グリッド用（貼付）'!$1:$1,0)),"")</f>
        <v/>
      </c>
      <c r="E71" s="28"/>
      <c r="F71" s="30"/>
      <c r="G71" s="1" t="str">
        <f>IF(MAX('[1]予選ヒート-レース結果表・グリッド用（貼付）'!A:A)&gt;B71,B71+1,"")</f>
        <v/>
      </c>
      <c r="H71" s="43" t="str">
        <f>IFERROR(INDEX('[1]予選ヒート-レース結果表・グリッド用（貼付）'!$A:$Z,MATCH($G71,'[1]予選ヒート-レース結果表・グリッド用（貼付）'!$A:$A,0),MATCH("No.",'[1]予選ヒート-レース結果表・グリッド用（貼付）'!$1:$1,0)),"")</f>
        <v/>
      </c>
      <c r="I71" s="28" t="str">
        <f>IFERROR(INDEX('[1]予選ヒート-レース結果表・グリッド用（貼付）'!$A:$Z,MATCH($G71,'[1]予選ヒート-レース結果表・グリッド用（貼付）'!$A:$A,0),MATCH("名前",'[1]予選ヒート-レース結果表・グリッド用（貼付）'!$1:$1,0)),"")</f>
        <v/>
      </c>
      <c r="J71" s="28"/>
      <c r="K71" s="30"/>
      <c r="L71" s="39"/>
      <c r="M71" s="8"/>
    </row>
    <row r="72" spans="1:13" ht="6" customHeight="1" x14ac:dyDescent="0.15">
      <c r="A72" s="8"/>
      <c r="B72" s="20"/>
      <c r="C72" s="35" t="str">
        <f>IFERROR(IF(INDEX('[1]予選ヒート-レース結果表・グリッド用（貼付）'!$A:$Z,MATCH(B71,'[1]予選ヒート-レース結果表・グリッド用（貼付）'!$A:$A,0),MATCH("クラス",'[1]予選ヒート-レース結果表・グリッド用（貼付）'!$1:$1,0))=0,"",INDEX('[1]予選ヒート-レース結果表・グリッド用（貼付）'!$A:$Z,MATCH(B71,'[1]予選ヒート-レース結果表・グリッド用（貼付）'!$A:$A,0),MATCH("クラス",'[1]予選ヒート-レース結果表・グリッド用（貼付）'!$1:$1,0))),"")</f>
        <v/>
      </c>
      <c r="D72" s="33"/>
      <c r="E72" s="44"/>
      <c r="F72" s="32" t="str">
        <f>IFERROR(INDEX('[1]予選ヒート-レース結果表・グリッド用（貼付）'!$A:$Z,MATCH($B71,'[1]予選ヒート-レース結果表・グリッド用（貼付）'!$A:$A,0),MATCH("Model/Engine",'[1]予選ヒート-レース結果表・グリッド用（貼付）'!$1:$1,0)),"")</f>
        <v/>
      </c>
      <c r="G72" s="20"/>
      <c r="H72" s="35" t="str">
        <f>IFERROR(IF(INDEX('[1]予選ヒート-レース結果表・グリッド用（貼付）'!$A:$Z,MATCH(G71,'[1]予選ヒート-レース結果表・グリッド用（貼付）'!$A:$A,0),MATCH("クラス",'[1]予選ヒート-レース結果表・グリッド用（貼付）'!$1:$1,0))=0,"",INDEX('[1]予選ヒート-レース結果表・グリッド用（貼付）'!$A:$Z,MATCH(G71,'[1]予選ヒート-レース結果表・グリッド用（貼付）'!$A:$A,0),MATCH("クラス",'[1]予選ヒート-レース結果表・グリッド用（貼付）'!$1:$1,0))),"")</f>
        <v/>
      </c>
      <c r="I72" s="33"/>
      <c r="J72" s="44"/>
      <c r="K72" s="32" t="str">
        <f>IFERROR(INDEX('[1]予選ヒート-レース結果表・グリッド用（貼付）'!$A:$Z,MATCH($G71,'[1]予選ヒート-レース結果表・グリッド用（貼付）'!$A:$A,0),MATCH("Model/Engine",'[1]予選ヒート-レース結果表・グリッド用（貼付）'!$1:$1,0)),"")</f>
        <v/>
      </c>
      <c r="L72" s="47"/>
      <c r="M72" s="8"/>
    </row>
    <row r="73" spans="1:13" ht="9" customHeight="1" x14ac:dyDescent="0.15">
      <c r="A73" s="8"/>
      <c r="B73" s="20"/>
      <c r="C73" s="40" t="str">
        <f>IF(IFERROR(INDEX('[1]予選ヒート-レース結果表・グリッド用（貼付）'!$A:$Z,MATCH($B71,'[1]予選ヒート-レース結果表・グリッド用（貼付）'!$A:$A,0),MATCH("team",'[1]予選ヒート-レース結果表・グリッド用（貼付）'!$1:$1,0)),"")=0,"",IFERROR(INDEX('[1]予選ヒート-レース結果表・グリッド用（貼付）'!$A:$Z,MATCH($B71,'[1]予選ヒート-レース結果表・グリッド用（貼付）'!$A:$A,0),MATCH("team",'[1]予選ヒート-レース結果表・グリッド用（貼付）'!$1:$1,0)),""))</f>
        <v/>
      </c>
      <c r="D73" s="45"/>
      <c r="E73" s="40"/>
      <c r="F73" s="39"/>
      <c r="G73" s="20"/>
      <c r="H73" s="40" t="str">
        <f>IFERROR(IF(INDEX('[1]予選ヒート-レース結果表・グリッド用（貼付）'!$A:$Z,MATCH($G71,'[1]予選ヒート-レース結果表・グリッド用（貼付）'!$A:$A,0),MATCH("team",'[1]予選ヒート-レース結果表・グリッド用（貼付）'!$1:$1,0))=0,"",INDEX('[1]予選ヒート-レース結果表・グリッド用（貼付）'!$A:$Z,MATCH($G71,'[1]予選ヒート-レース結果表・グリッド用（貼付）'!$A:$A,0),MATCH("team",'[1]予選ヒート-レース結果表・グリッド用（貼付）'!$1:$1,0))),"")</f>
        <v/>
      </c>
      <c r="I73" s="45"/>
      <c r="J73" s="40"/>
      <c r="K73" s="39"/>
      <c r="L73" s="41"/>
      <c r="M73" s="8"/>
    </row>
    <row r="74" spans="1:13" ht="6" customHeight="1" x14ac:dyDescent="0.15">
      <c r="A74" s="8"/>
      <c r="B74" s="8"/>
      <c r="C74" s="8"/>
      <c r="D74" s="8"/>
      <c r="E74" s="8"/>
      <c r="F74" s="47"/>
      <c r="G74" s="8"/>
      <c r="H74" s="8"/>
      <c r="I74" s="8"/>
      <c r="J74" s="8"/>
      <c r="K74" s="47"/>
      <c r="L74" s="32"/>
      <c r="M74" s="8"/>
    </row>
    <row r="75" spans="1:13" ht="12.75" customHeight="1" x14ac:dyDescent="0.15">
      <c r="A75" s="8"/>
      <c r="B75" s="1" t="str">
        <f>IF(MAX('[1]予選ヒート-レース結果表・グリッド用（貼付）'!A:A)&gt;G71,G71+1,"")</f>
        <v/>
      </c>
      <c r="C75" s="43" t="str">
        <f>IFERROR(INDEX('[1]予選ヒート-レース結果表・グリッド用（貼付）'!$A:$Z,MATCH($B75,'[1]予選ヒート-レース結果表・グリッド用（貼付）'!$A:$A,0),MATCH("No.",'[1]予選ヒート-レース結果表・グリッド用（貼付）'!$1:$1,0)),"")</f>
        <v/>
      </c>
      <c r="D75" s="28" t="str">
        <f>IFERROR(INDEX('[1]予選ヒート-レース結果表・グリッド用（貼付）'!$A:$Z,MATCH($B75,'[1]予選ヒート-レース結果表・グリッド用（貼付）'!$A:$A,0),MATCH("名前",'[1]予選ヒート-レース結果表・グリッド用（貼付）'!$1:$1,0)),"")</f>
        <v/>
      </c>
      <c r="E75" s="28"/>
      <c r="F75" s="30"/>
      <c r="G75" s="1" t="str">
        <f>IF(MAX('[1]予選ヒート-レース結果表・グリッド用（貼付）'!A:A)&gt;B75,B75+1,"")</f>
        <v/>
      </c>
      <c r="H75" s="43" t="str">
        <f>IFERROR(INDEX('[1]予選ヒート-レース結果表・グリッド用（貼付）'!$A:$Z,MATCH($G75,'[1]予選ヒート-レース結果表・グリッド用（貼付）'!$A:$A,0),MATCH("No.",'[1]予選ヒート-レース結果表・グリッド用（貼付）'!$1:$1,0)),"")</f>
        <v/>
      </c>
      <c r="I75" s="28" t="str">
        <f>IFERROR(INDEX('[1]予選ヒート-レース結果表・グリッド用（貼付）'!$A:$Z,MATCH($G75,'[1]予選ヒート-レース結果表・グリッド用（貼付）'!$A:$A,0),MATCH("名前",'[1]予選ヒート-レース結果表・グリッド用（貼付）'!$1:$1,0)),"")</f>
        <v/>
      </c>
      <c r="J75" s="28"/>
      <c r="K75" s="30"/>
      <c r="L75" s="39"/>
      <c r="M75" s="8"/>
    </row>
    <row r="76" spans="1:13" ht="6" customHeight="1" x14ac:dyDescent="0.15">
      <c r="A76" s="8"/>
      <c r="B76" s="20"/>
      <c r="C76" s="35" t="str">
        <f>IFERROR(IF(INDEX('[1]予選ヒート-レース結果表・グリッド用（貼付）'!$A:$Z,MATCH(B75,'[1]予選ヒート-レース結果表・グリッド用（貼付）'!$A:$A,0),MATCH("クラス",'[1]予選ヒート-レース結果表・グリッド用（貼付）'!$1:$1,0))=0,"",INDEX('[1]予選ヒート-レース結果表・グリッド用（貼付）'!$A:$Z,MATCH(B75,'[1]予選ヒート-レース結果表・グリッド用（貼付）'!$A:$A,0),MATCH("クラス",'[1]予選ヒート-レース結果表・グリッド用（貼付）'!$1:$1,0))),"")</f>
        <v/>
      </c>
      <c r="D76" s="33"/>
      <c r="E76" s="44"/>
      <c r="F76" s="32" t="str">
        <f>IFERROR(INDEX('[1]予選ヒート-レース結果表・グリッド用（貼付）'!$A:$Z,MATCH($B75,'[1]予選ヒート-レース結果表・グリッド用（貼付）'!$A:$A,0),MATCH("Model/Engine",'[1]予選ヒート-レース結果表・グリッド用（貼付）'!$1:$1,0)),"")</f>
        <v/>
      </c>
      <c r="G76" s="20"/>
      <c r="H76" s="35" t="str">
        <f>IFERROR(IF(INDEX('[1]予選ヒート-レース結果表・グリッド用（貼付）'!$A:$Z,MATCH(G75,'[1]予選ヒート-レース結果表・グリッド用（貼付）'!$A:$A,0),MATCH("クラス",'[1]予選ヒート-レース結果表・グリッド用（貼付）'!$1:$1,0))=0,"",INDEX('[1]予選ヒート-レース結果表・グリッド用（貼付）'!$A:$Z,MATCH(G75,'[1]予選ヒート-レース結果表・グリッド用（貼付）'!$A:$A,0),MATCH("クラス",'[1]予選ヒート-レース結果表・グリッド用（貼付）'!$1:$1,0))),"")</f>
        <v/>
      </c>
      <c r="I76" s="33"/>
      <c r="J76" s="44"/>
      <c r="K76" s="32" t="str">
        <f>IFERROR(INDEX('[1]予選ヒート-レース結果表・グリッド用（貼付）'!$A:$Z,MATCH($G75,'[1]予選ヒート-レース結果表・グリッド用（貼付）'!$A:$A,0),MATCH("Model/Engine",'[1]予選ヒート-レース結果表・グリッド用（貼付）'!$1:$1,0)),"")</f>
        <v/>
      </c>
      <c r="L76" s="47"/>
      <c r="M76" s="8"/>
    </row>
    <row r="77" spans="1:13" ht="9" customHeight="1" x14ac:dyDescent="0.15">
      <c r="A77" s="8"/>
      <c r="B77" s="20"/>
      <c r="C77" s="40" t="str">
        <f>IF(IFERROR(INDEX('[1]予選ヒート-レース結果表・グリッド用（貼付）'!$A:$Z,MATCH($B75,'[1]予選ヒート-レース結果表・グリッド用（貼付）'!$A:$A,0),MATCH("team",'[1]予選ヒート-レース結果表・グリッド用（貼付）'!$1:$1,0)),"")=0,"",IFERROR(INDEX('[1]予選ヒート-レース結果表・グリッド用（貼付）'!$A:$Z,MATCH($B75,'[1]予選ヒート-レース結果表・グリッド用（貼付）'!$A:$A,0),MATCH("team",'[1]予選ヒート-レース結果表・グリッド用（貼付）'!$1:$1,0)),""))</f>
        <v/>
      </c>
      <c r="D77" s="45"/>
      <c r="E77" s="40"/>
      <c r="F77" s="39"/>
      <c r="G77" s="20"/>
      <c r="H77" s="40" t="str">
        <f>IFERROR(IF(INDEX('[1]予選ヒート-レース結果表・グリッド用（貼付）'!$A:$Z,MATCH($G75,'[1]予選ヒート-レース結果表・グリッド用（貼付）'!$A:$A,0),MATCH("team",'[1]予選ヒート-レース結果表・グリッド用（貼付）'!$1:$1,0))=0,"",INDEX('[1]予選ヒート-レース結果表・グリッド用（貼付）'!$A:$Z,MATCH($G75,'[1]予選ヒート-レース結果表・グリッド用（貼付）'!$A:$A,0),MATCH("team",'[1]予選ヒート-レース結果表・グリッド用（貼付）'!$1:$1,0))),"")</f>
        <v/>
      </c>
      <c r="I77" s="45"/>
      <c r="J77" s="40"/>
      <c r="K77" s="39"/>
      <c r="L77" s="41"/>
      <c r="M77" s="8"/>
    </row>
    <row r="78" spans="1:13" ht="6" customHeight="1" x14ac:dyDescent="0.15">
      <c r="A78" s="8"/>
      <c r="B78" s="8"/>
      <c r="C78" s="8"/>
      <c r="D78" s="8"/>
      <c r="E78" s="8"/>
      <c r="F78" s="47"/>
      <c r="G78" s="8"/>
      <c r="H78" s="8"/>
      <c r="I78" s="8"/>
      <c r="J78" s="8"/>
      <c r="K78" s="47"/>
      <c r="L78" s="32"/>
      <c r="M78" s="8"/>
    </row>
    <row r="79" spans="1:13" ht="12.75" customHeight="1" x14ac:dyDescent="0.15">
      <c r="A79" s="8"/>
      <c r="B79" s="1" t="str">
        <f>IF(MAX('[1]予選ヒート-レース結果表・グリッド用（貼付）'!A:A)&gt;G75,G75+1,"")</f>
        <v/>
      </c>
      <c r="C79" s="43" t="str">
        <f>IFERROR(INDEX('[1]予選ヒート-レース結果表・グリッド用（貼付）'!$A:$Z,MATCH($B79,'[1]予選ヒート-レース結果表・グリッド用（貼付）'!$A:$A,0),MATCH("No.",'[1]予選ヒート-レース結果表・グリッド用（貼付）'!$1:$1,0)),"")</f>
        <v/>
      </c>
      <c r="D79" s="28" t="str">
        <f>IFERROR(INDEX('[1]予選ヒート-レース結果表・グリッド用（貼付）'!$A:$Z,MATCH($B79,'[1]予選ヒート-レース結果表・グリッド用（貼付）'!$A:$A,0),MATCH("名前",'[1]予選ヒート-レース結果表・グリッド用（貼付）'!$1:$1,0)),"")</f>
        <v/>
      </c>
      <c r="E79" s="28"/>
      <c r="F79" s="30"/>
      <c r="G79" s="1" t="str">
        <f>IF(MAX('[1]予選ヒート-レース結果表・グリッド用（貼付）'!A:A)&gt;B79,B79+1,"")</f>
        <v/>
      </c>
      <c r="H79" s="43" t="str">
        <f>IFERROR(INDEX('[1]予選ヒート-レース結果表・グリッド用（貼付）'!$A:$Z,MATCH($G79,'[1]予選ヒート-レース結果表・グリッド用（貼付）'!$A:$A,0),MATCH("No.",'[1]予選ヒート-レース結果表・グリッド用（貼付）'!$1:$1,0)),"")</f>
        <v/>
      </c>
      <c r="I79" s="28" t="str">
        <f>IFERROR(INDEX('[1]予選ヒート-レース結果表・グリッド用（貼付）'!$A:$Z,MATCH($G79,'[1]予選ヒート-レース結果表・グリッド用（貼付）'!$A:$A,0),MATCH("名前",'[1]予選ヒート-レース結果表・グリッド用（貼付）'!$1:$1,0)),"")</f>
        <v/>
      </c>
      <c r="J79" s="28"/>
      <c r="K79" s="30"/>
      <c r="L79" s="39"/>
      <c r="M79" s="8"/>
    </row>
    <row r="80" spans="1:13" ht="6" customHeight="1" x14ac:dyDescent="0.15">
      <c r="A80" s="8"/>
      <c r="B80" s="20"/>
      <c r="C80" s="35" t="str">
        <f>IFERROR(IF(INDEX('[1]予選ヒート-レース結果表・グリッド用（貼付）'!$A:$Z,MATCH(B79,'[1]予選ヒート-レース結果表・グリッド用（貼付）'!$A:$A,0),MATCH("クラス",'[1]予選ヒート-レース結果表・グリッド用（貼付）'!$1:$1,0))=0,"",INDEX('[1]予選ヒート-レース結果表・グリッド用（貼付）'!$A:$Z,MATCH(B79,'[1]予選ヒート-レース結果表・グリッド用（貼付）'!$A:$A,0),MATCH("クラス",'[1]予選ヒート-レース結果表・グリッド用（貼付）'!$1:$1,0))),"")</f>
        <v/>
      </c>
      <c r="D80" s="33"/>
      <c r="E80" s="44"/>
      <c r="F80" s="32" t="str">
        <f>IFERROR(INDEX('[1]予選ヒート-レース結果表・グリッド用（貼付）'!$A:$Z,MATCH($B79,'[1]予選ヒート-レース結果表・グリッド用（貼付）'!$A:$A,0),MATCH("Model/Engine",'[1]予選ヒート-レース結果表・グリッド用（貼付）'!$1:$1,0)),"")</f>
        <v/>
      </c>
      <c r="G80" s="20"/>
      <c r="H80" s="35" t="str">
        <f>IFERROR(IF(INDEX('[1]予選ヒート-レース結果表・グリッド用（貼付）'!$A:$Z,MATCH(G79,'[1]予選ヒート-レース結果表・グリッド用（貼付）'!$A:$A,0),MATCH("クラス",'[1]予選ヒート-レース結果表・グリッド用（貼付）'!$1:$1,0))=0,"",INDEX('[1]予選ヒート-レース結果表・グリッド用（貼付）'!$A:$Z,MATCH(G79,'[1]予選ヒート-レース結果表・グリッド用（貼付）'!$A:$A,0),MATCH("クラス",'[1]予選ヒート-レース結果表・グリッド用（貼付）'!$1:$1,0))),"")</f>
        <v/>
      </c>
      <c r="I80" s="33"/>
      <c r="J80" s="44"/>
      <c r="K80" s="32" t="str">
        <f>IFERROR(INDEX('[1]予選ヒート-レース結果表・グリッド用（貼付）'!$A:$Z,MATCH($G79,'[1]予選ヒート-レース結果表・グリッド用（貼付）'!$A:$A,0),MATCH("Model/Engine",'[1]予選ヒート-レース結果表・グリッド用（貼付）'!$1:$1,0)),"")</f>
        <v/>
      </c>
      <c r="L80" s="47"/>
      <c r="M80" s="8"/>
    </row>
    <row r="81" spans="1:13" ht="9" customHeight="1" x14ac:dyDescent="0.15">
      <c r="A81" s="8"/>
      <c r="B81" s="20"/>
      <c r="C81" s="40" t="str">
        <f>IF(IFERROR(INDEX('[1]予選ヒート-レース結果表・グリッド用（貼付）'!$A:$Z,MATCH($B79,'[1]予選ヒート-レース結果表・グリッド用（貼付）'!$A:$A,0),MATCH("team",'[1]予選ヒート-レース結果表・グリッド用（貼付）'!$1:$1,0)),"")=0,"",IFERROR(INDEX('[1]予選ヒート-レース結果表・グリッド用（貼付）'!$A:$Z,MATCH($B79,'[1]予選ヒート-レース結果表・グリッド用（貼付）'!$A:$A,0),MATCH("team",'[1]予選ヒート-レース結果表・グリッド用（貼付）'!$1:$1,0)),""))</f>
        <v/>
      </c>
      <c r="D81" s="45"/>
      <c r="E81" s="40"/>
      <c r="F81" s="39"/>
      <c r="G81" s="20"/>
      <c r="H81" s="40" t="str">
        <f>IFERROR(IF(INDEX('[1]予選ヒート-レース結果表・グリッド用（貼付）'!$A:$Z,MATCH($G79,'[1]予選ヒート-レース結果表・グリッド用（貼付）'!$A:$A,0),MATCH("team",'[1]予選ヒート-レース結果表・グリッド用（貼付）'!$1:$1,0))=0,"",INDEX('[1]予選ヒート-レース結果表・グリッド用（貼付）'!$A:$Z,MATCH($G79,'[1]予選ヒート-レース結果表・グリッド用（貼付）'!$A:$A,0),MATCH("team",'[1]予選ヒート-レース結果表・グリッド用（貼付）'!$1:$1,0))),"")</f>
        <v/>
      </c>
      <c r="I81" s="45"/>
      <c r="J81" s="40"/>
      <c r="K81" s="39"/>
      <c r="L81" s="41"/>
      <c r="M81" s="8"/>
    </row>
    <row r="82" spans="1:13" ht="6" customHeight="1" x14ac:dyDescent="0.15">
      <c r="A82" s="8"/>
      <c r="B82" s="8"/>
      <c r="C82" s="8"/>
      <c r="D82" s="8"/>
      <c r="E82" s="8"/>
      <c r="F82" s="47"/>
      <c r="G82" s="8"/>
      <c r="H82" s="8"/>
      <c r="I82" s="8"/>
      <c r="J82" s="8"/>
      <c r="K82" s="47"/>
      <c r="L82" s="32"/>
      <c r="M82" s="8"/>
    </row>
    <row r="83" spans="1:13" x14ac:dyDescent="0.15">
      <c r="A83" s="49"/>
      <c r="B83" s="49"/>
      <c r="C83" s="49"/>
      <c r="D83" s="49"/>
      <c r="E83" s="49"/>
      <c r="F83" s="49"/>
      <c r="L83" s="39"/>
      <c r="M83" s="49"/>
    </row>
    <row r="84" spans="1:13" x14ac:dyDescent="0.15">
      <c r="A84" s="8"/>
      <c r="B84" s="8"/>
      <c r="C84" s="8"/>
      <c r="D84" s="8"/>
      <c r="E84" s="8"/>
      <c r="F84" s="8"/>
      <c r="L84" s="47"/>
      <c r="M84" s="8"/>
    </row>
    <row r="94" spans="1:13" x14ac:dyDescent="0.15">
      <c r="B94" s="8" t="str">
        <f>"審査委員長 ："&amp;" "&amp;[1]各種設定!$D$20</f>
        <v>審査委員長 ： Hideyuki KOMIYAMA</v>
      </c>
    </row>
    <row r="99" spans="1:12" x14ac:dyDescent="0.15">
      <c r="A99" s="50"/>
      <c r="B99" s="50"/>
      <c r="C99" s="50"/>
      <c r="D99" s="50"/>
      <c r="E99" s="50"/>
      <c r="F99" s="50"/>
      <c r="G99" s="50"/>
      <c r="H99" s="50"/>
      <c r="I99" s="50"/>
      <c r="J99" s="50"/>
      <c r="K99" s="50"/>
      <c r="L99" s="50"/>
    </row>
  </sheetData>
  <mergeCells count="34">
    <mergeCell ref="D75:E75"/>
    <mergeCell ref="I75:J75"/>
    <mergeCell ref="D79:E79"/>
    <mergeCell ref="I79:J79"/>
    <mergeCell ref="D63:E63"/>
    <mergeCell ref="I63:J63"/>
    <mergeCell ref="D67:E67"/>
    <mergeCell ref="I67:J67"/>
    <mergeCell ref="D71:E71"/>
    <mergeCell ref="I71:J71"/>
    <mergeCell ref="D51:E51"/>
    <mergeCell ref="I51:J51"/>
    <mergeCell ref="D55:E55"/>
    <mergeCell ref="I55:J55"/>
    <mergeCell ref="D59:E59"/>
    <mergeCell ref="I59:J59"/>
    <mergeCell ref="D39:E39"/>
    <mergeCell ref="I39:J39"/>
    <mergeCell ref="D43:E43"/>
    <mergeCell ref="I43:J43"/>
    <mergeCell ref="D47:E47"/>
    <mergeCell ref="I47:J47"/>
    <mergeCell ref="D27:E27"/>
    <mergeCell ref="I27:J27"/>
    <mergeCell ref="D31:E31"/>
    <mergeCell ref="I31:J31"/>
    <mergeCell ref="D35:E35"/>
    <mergeCell ref="I35:J35"/>
    <mergeCell ref="D15:E15"/>
    <mergeCell ref="I15:J15"/>
    <mergeCell ref="D19:E19"/>
    <mergeCell ref="I19:J19"/>
    <mergeCell ref="D23:E23"/>
    <mergeCell ref="I23:J23"/>
  </mergeCells>
  <phoneticPr fontId="1"/>
  <conditionalFormatting sqref="I21">
    <cfRule type="expression" dxfId="86" priority="87" stopIfTrue="1">
      <formula>H19&lt;&gt;""</formula>
    </cfRule>
  </conditionalFormatting>
  <conditionalFormatting sqref="J21">
    <cfRule type="expression" dxfId="85" priority="86" stopIfTrue="1">
      <formula>H19&lt;&gt;""</formula>
    </cfRule>
  </conditionalFormatting>
  <conditionalFormatting sqref="J20">
    <cfRule type="expression" dxfId="84" priority="85" stopIfTrue="1">
      <formula>H19&lt;&gt;""</formula>
    </cfRule>
  </conditionalFormatting>
  <conditionalFormatting sqref="I19:J19">
    <cfRule type="expression" dxfId="83" priority="84" stopIfTrue="1">
      <formula>H19&lt;&gt;""</formula>
    </cfRule>
  </conditionalFormatting>
  <conditionalFormatting sqref="C19">
    <cfRule type="expression" dxfId="82" priority="83" stopIfTrue="1">
      <formula>C19&lt;&gt;""</formula>
    </cfRule>
  </conditionalFormatting>
  <conditionalFormatting sqref="C21">
    <cfRule type="expression" dxfId="81" priority="82" stopIfTrue="1">
      <formula>C19&lt;&gt;""</formula>
    </cfRule>
  </conditionalFormatting>
  <conditionalFormatting sqref="D21">
    <cfRule type="expression" dxfId="80" priority="81" stopIfTrue="1">
      <formula>C19&lt;&gt;""</formula>
    </cfRule>
  </conditionalFormatting>
  <conditionalFormatting sqref="E21">
    <cfRule type="expression" dxfId="79" priority="80" stopIfTrue="1">
      <formula>C19&lt;&gt;""</formula>
    </cfRule>
  </conditionalFormatting>
  <conditionalFormatting sqref="E20">
    <cfRule type="expression" dxfId="78" priority="79" stopIfTrue="1">
      <formula>C19&lt;&gt;""</formula>
    </cfRule>
  </conditionalFormatting>
  <conditionalFormatting sqref="D19:E19">
    <cfRule type="expression" dxfId="77" priority="78" stopIfTrue="1">
      <formula>C19&lt;&gt;""</formula>
    </cfRule>
  </conditionalFormatting>
  <conditionalFormatting sqref="I65 I61 I57 I53 I49 I45 I41 I37 I33 I29 I25">
    <cfRule type="expression" dxfId="76" priority="77" stopIfTrue="1">
      <formula>H23&lt;&gt;""</formula>
    </cfRule>
  </conditionalFormatting>
  <conditionalFormatting sqref="J65 J61 J57 J53 J49 J45 J41 J37 J33 J29 J25">
    <cfRule type="expression" dxfId="75" priority="76" stopIfTrue="1">
      <formula>H23&lt;&gt;""</formula>
    </cfRule>
  </conditionalFormatting>
  <conditionalFormatting sqref="J64 J60 J56 J52 J48 J44 J40 J36 J32 J28 J24">
    <cfRule type="expression" dxfId="74" priority="75" stopIfTrue="1">
      <formula>H23&lt;&gt;""</formula>
    </cfRule>
  </conditionalFormatting>
  <conditionalFormatting sqref="I63:J63 I59:J59 I55:J55 I51:J51 I47:J47 I43:J43 I39:J39 I35:J35 I31:J31 I27:J27 I23:J23">
    <cfRule type="expression" dxfId="73" priority="74" stopIfTrue="1">
      <formula>H23&lt;&gt;""</formula>
    </cfRule>
  </conditionalFormatting>
  <conditionalFormatting sqref="D65 D61 D57 D53 D49 D45 D41 D37 D33 D29 D25">
    <cfRule type="expression" dxfId="72" priority="73" stopIfTrue="1">
      <formula>C23&lt;&gt;""</formula>
    </cfRule>
  </conditionalFormatting>
  <conditionalFormatting sqref="E65 E61 E57 E53 E49 E45 E41 E37 E33 E29 E25">
    <cfRule type="expression" dxfId="71" priority="72" stopIfTrue="1">
      <formula>C23&lt;&gt;""</formula>
    </cfRule>
  </conditionalFormatting>
  <conditionalFormatting sqref="E64 E60 E56 E52 E48 E44 E40 E36 E32 E28 E24">
    <cfRule type="expression" dxfId="70" priority="71" stopIfTrue="1">
      <formula>C23&lt;&gt;""</formula>
    </cfRule>
  </conditionalFormatting>
  <conditionalFormatting sqref="D63:E63 D59:E59 D55:E55 D51:E51 D47:E47 D43:E43 D39:E39 D35:E35 D31:E31 D27:E27 D23:E23">
    <cfRule type="expression" dxfId="69" priority="70" stopIfTrue="1">
      <formula>C23&lt;&gt;""</formula>
    </cfRule>
  </conditionalFormatting>
  <conditionalFormatting sqref="C23">
    <cfRule type="expression" dxfId="68" priority="69" stopIfTrue="1">
      <formula>C23&lt;&gt;""</formula>
    </cfRule>
  </conditionalFormatting>
  <conditionalFormatting sqref="C27">
    <cfRule type="expression" dxfId="67" priority="68" stopIfTrue="1">
      <formula>C27&lt;&gt;""</formula>
    </cfRule>
  </conditionalFormatting>
  <conditionalFormatting sqref="C31">
    <cfRule type="expression" dxfId="66" priority="67" stopIfTrue="1">
      <formula>C31&lt;&gt;""</formula>
    </cfRule>
  </conditionalFormatting>
  <conditionalFormatting sqref="C35">
    <cfRule type="expression" dxfId="65" priority="66" stopIfTrue="1">
      <formula>C35&lt;&gt;""</formula>
    </cfRule>
  </conditionalFormatting>
  <conditionalFormatting sqref="C39">
    <cfRule type="expression" dxfId="64" priority="65" stopIfTrue="1">
      <formula>C39&lt;&gt;""</formula>
    </cfRule>
  </conditionalFormatting>
  <conditionalFormatting sqref="C43">
    <cfRule type="expression" dxfId="63" priority="64" stopIfTrue="1">
      <formula>C43&lt;&gt;""</formula>
    </cfRule>
  </conditionalFormatting>
  <conditionalFormatting sqref="C47">
    <cfRule type="expression" dxfId="62" priority="63" stopIfTrue="1">
      <formula>C47&lt;&gt;""</formula>
    </cfRule>
  </conditionalFormatting>
  <conditionalFormatting sqref="C51">
    <cfRule type="expression" dxfId="61" priority="62" stopIfTrue="1">
      <formula>C51&lt;&gt;""</formula>
    </cfRule>
  </conditionalFormatting>
  <conditionalFormatting sqref="C55">
    <cfRule type="expression" dxfId="60" priority="61" stopIfTrue="1">
      <formula>C55&lt;&gt;""</formula>
    </cfRule>
  </conditionalFormatting>
  <conditionalFormatting sqref="C59">
    <cfRule type="expression" dxfId="59" priority="60" stopIfTrue="1">
      <formula>C59&lt;&gt;""</formula>
    </cfRule>
  </conditionalFormatting>
  <conditionalFormatting sqref="C63">
    <cfRule type="expression" dxfId="58" priority="59" stopIfTrue="1">
      <formula>C63&lt;&gt;""</formula>
    </cfRule>
  </conditionalFormatting>
  <conditionalFormatting sqref="H19">
    <cfRule type="expression" dxfId="57" priority="58" stopIfTrue="1">
      <formula>H19&lt;&gt;""</formula>
    </cfRule>
  </conditionalFormatting>
  <conditionalFormatting sqref="H23">
    <cfRule type="expression" dxfId="56" priority="57" stopIfTrue="1">
      <formula>H23&lt;&gt;""</formula>
    </cfRule>
  </conditionalFormatting>
  <conditionalFormatting sqref="H27">
    <cfRule type="expression" dxfId="55" priority="56" stopIfTrue="1">
      <formula>H27&lt;&gt;""</formula>
    </cfRule>
  </conditionalFormatting>
  <conditionalFormatting sqref="H31">
    <cfRule type="expression" dxfId="54" priority="55" stopIfTrue="1">
      <formula>H31&lt;&gt;""</formula>
    </cfRule>
  </conditionalFormatting>
  <conditionalFormatting sqref="H35">
    <cfRule type="expression" dxfId="53" priority="54" stopIfTrue="1">
      <formula>H35&lt;&gt;""</formula>
    </cfRule>
  </conditionalFormatting>
  <conditionalFormatting sqref="H39">
    <cfRule type="expression" dxfId="52" priority="53" stopIfTrue="1">
      <formula>H39&lt;&gt;""</formula>
    </cfRule>
  </conditionalFormatting>
  <conditionalFormatting sqref="H43">
    <cfRule type="expression" dxfId="51" priority="52" stopIfTrue="1">
      <formula>H43&lt;&gt;""</formula>
    </cfRule>
  </conditionalFormatting>
  <conditionalFormatting sqref="H47">
    <cfRule type="expression" dxfId="50" priority="51" stopIfTrue="1">
      <formula>H47&lt;&gt;""</formula>
    </cfRule>
  </conditionalFormatting>
  <conditionalFormatting sqref="H51">
    <cfRule type="expression" dxfId="49" priority="50" stopIfTrue="1">
      <formula>H51&lt;&gt;""</formula>
    </cfRule>
  </conditionalFormatting>
  <conditionalFormatting sqref="H55">
    <cfRule type="expression" dxfId="48" priority="49" stopIfTrue="1">
      <formula>H55&lt;&gt;""</formula>
    </cfRule>
  </conditionalFormatting>
  <conditionalFormatting sqref="H59">
    <cfRule type="expression" dxfId="47" priority="48" stopIfTrue="1">
      <formula>H59&lt;&gt;""</formula>
    </cfRule>
  </conditionalFormatting>
  <conditionalFormatting sqref="H63">
    <cfRule type="expression" dxfId="46" priority="47" stopIfTrue="1">
      <formula>H63&lt;&gt;""</formula>
    </cfRule>
  </conditionalFormatting>
  <conditionalFormatting sqref="C65 C61 C57 C53 C49 C45 C41 C37 C33 C29 C25">
    <cfRule type="expression" dxfId="45" priority="46" stopIfTrue="1">
      <formula>C23&lt;&gt;""</formula>
    </cfRule>
  </conditionalFormatting>
  <conditionalFormatting sqref="I69">
    <cfRule type="expression" dxfId="44" priority="45" stopIfTrue="1">
      <formula>H67&lt;&gt;""</formula>
    </cfRule>
  </conditionalFormatting>
  <conditionalFormatting sqref="J69">
    <cfRule type="expression" dxfId="43" priority="44" stopIfTrue="1">
      <formula>H67&lt;&gt;""</formula>
    </cfRule>
  </conditionalFormatting>
  <conditionalFormatting sqref="J68">
    <cfRule type="expression" dxfId="42" priority="43" stopIfTrue="1">
      <formula>H67&lt;&gt;""</formula>
    </cfRule>
  </conditionalFormatting>
  <conditionalFormatting sqref="I67:J67">
    <cfRule type="expression" dxfId="41" priority="42" stopIfTrue="1">
      <formula>H67&lt;&gt;""</formula>
    </cfRule>
  </conditionalFormatting>
  <conditionalFormatting sqref="D69">
    <cfRule type="expression" dxfId="40" priority="41" stopIfTrue="1">
      <formula>C67&lt;&gt;""</formula>
    </cfRule>
  </conditionalFormatting>
  <conditionalFormatting sqref="E69">
    <cfRule type="expression" dxfId="39" priority="40" stopIfTrue="1">
      <formula>C67&lt;&gt;""</formula>
    </cfRule>
  </conditionalFormatting>
  <conditionalFormatting sqref="E68">
    <cfRule type="expression" dxfId="38" priority="39" stopIfTrue="1">
      <formula>C67&lt;&gt;""</formula>
    </cfRule>
  </conditionalFormatting>
  <conditionalFormatting sqref="D67:E67">
    <cfRule type="expression" dxfId="37" priority="38" stopIfTrue="1">
      <formula>C67&lt;&gt;""</formula>
    </cfRule>
  </conditionalFormatting>
  <conditionalFormatting sqref="C67">
    <cfRule type="expression" dxfId="36" priority="37" stopIfTrue="1">
      <formula>C67&lt;&gt;""</formula>
    </cfRule>
  </conditionalFormatting>
  <conditionalFormatting sqref="H67">
    <cfRule type="expression" dxfId="35" priority="36" stopIfTrue="1">
      <formula>H67&lt;&gt;""</formula>
    </cfRule>
  </conditionalFormatting>
  <conditionalFormatting sqref="C69">
    <cfRule type="expression" dxfId="34" priority="35" stopIfTrue="1">
      <formula>C67&lt;&gt;""</formula>
    </cfRule>
  </conditionalFormatting>
  <conditionalFormatting sqref="I73">
    <cfRule type="expression" dxfId="33" priority="34" stopIfTrue="1">
      <formula>H71&lt;&gt;""</formula>
    </cfRule>
  </conditionalFormatting>
  <conditionalFormatting sqref="J73">
    <cfRule type="expression" dxfId="32" priority="33" stopIfTrue="1">
      <formula>H71&lt;&gt;""</formula>
    </cfRule>
  </conditionalFormatting>
  <conditionalFormatting sqref="J72">
    <cfRule type="expression" dxfId="31" priority="32" stopIfTrue="1">
      <formula>H71&lt;&gt;""</formula>
    </cfRule>
  </conditionalFormatting>
  <conditionalFormatting sqref="I71:J71">
    <cfRule type="expression" dxfId="30" priority="31" stopIfTrue="1">
      <formula>H71&lt;&gt;""</formula>
    </cfRule>
  </conditionalFormatting>
  <conditionalFormatting sqref="D73">
    <cfRule type="expression" dxfId="29" priority="30" stopIfTrue="1">
      <formula>C71&lt;&gt;""</formula>
    </cfRule>
  </conditionalFormatting>
  <conditionalFormatting sqref="E73">
    <cfRule type="expression" dxfId="28" priority="29" stopIfTrue="1">
      <formula>C71&lt;&gt;""</formula>
    </cfRule>
  </conditionalFormatting>
  <conditionalFormatting sqref="E72">
    <cfRule type="expression" dxfId="27" priority="28" stopIfTrue="1">
      <formula>C71&lt;&gt;""</formula>
    </cfRule>
  </conditionalFormatting>
  <conditionalFormatting sqref="D71:E71">
    <cfRule type="expression" dxfId="26" priority="27" stopIfTrue="1">
      <formula>C71&lt;&gt;""</formula>
    </cfRule>
  </conditionalFormatting>
  <conditionalFormatting sqref="C71">
    <cfRule type="expression" dxfId="25" priority="26" stopIfTrue="1">
      <formula>C71&lt;&gt;""</formula>
    </cfRule>
  </conditionalFormatting>
  <conditionalFormatting sqref="H71">
    <cfRule type="expression" dxfId="24" priority="25" stopIfTrue="1">
      <formula>H71&lt;&gt;""</formula>
    </cfRule>
  </conditionalFormatting>
  <conditionalFormatting sqref="C73">
    <cfRule type="expression" dxfId="23" priority="24" stopIfTrue="1">
      <formula>C71&lt;&gt;""</formula>
    </cfRule>
  </conditionalFormatting>
  <conditionalFormatting sqref="I77">
    <cfRule type="expression" dxfId="22" priority="23" stopIfTrue="1">
      <formula>H75&lt;&gt;""</formula>
    </cfRule>
  </conditionalFormatting>
  <conditionalFormatting sqref="J77">
    <cfRule type="expression" dxfId="21" priority="22" stopIfTrue="1">
      <formula>H75&lt;&gt;""</formula>
    </cfRule>
  </conditionalFormatting>
  <conditionalFormatting sqref="J76">
    <cfRule type="expression" dxfId="20" priority="21" stopIfTrue="1">
      <formula>H75&lt;&gt;""</formula>
    </cfRule>
  </conditionalFormatting>
  <conditionalFormatting sqref="I75:J75">
    <cfRule type="expression" dxfId="19" priority="20" stopIfTrue="1">
      <formula>H75&lt;&gt;""</formula>
    </cfRule>
  </conditionalFormatting>
  <conditionalFormatting sqref="D77">
    <cfRule type="expression" dxfId="18" priority="19" stopIfTrue="1">
      <formula>C75&lt;&gt;""</formula>
    </cfRule>
  </conditionalFormatting>
  <conditionalFormatting sqref="E77">
    <cfRule type="expression" dxfId="17" priority="18" stopIfTrue="1">
      <formula>C75&lt;&gt;""</formula>
    </cfRule>
  </conditionalFormatting>
  <conditionalFormatting sqref="E76">
    <cfRule type="expression" dxfId="16" priority="17" stopIfTrue="1">
      <formula>C75&lt;&gt;""</formula>
    </cfRule>
  </conditionalFormatting>
  <conditionalFormatting sqref="D75:E75">
    <cfRule type="expression" dxfId="15" priority="16" stopIfTrue="1">
      <formula>C75&lt;&gt;""</formula>
    </cfRule>
  </conditionalFormatting>
  <conditionalFormatting sqref="C75">
    <cfRule type="expression" dxfId="14" priority="15" stopIfTrue="1">
      <formula>C75&lt;&gt;""</formula>
    </cfRule>
  </conditionalFormatting>
  <conditionalFormatting sqref="H75">
    <cfRule type="expression" dxfId="13" priority="14" stopIfTrue="1">
      <formula>H75&lt;&gt;""</formula>
    </cfRule>
  </conditionalFormatting>
  <conditionalFormatting sqref="C77">
    <cfRule type="expression" dxfId="12" priority="13" stopIfTrue="1">
      <formula>C75&lt;&gt;""</formula>
    </cfRule>
  </conditionalFormatting>
  <conditionalFormatting sqref="I81">
    <cfRule type="expression" dxfId="11" priority="12" stopIfTrue="1">
      <formula>H79&lt;&gt;""</formula>
    </cfRule>
  </conditionalFormatting>
  <conditionalFormatting sqref="J81">
    <cfRule type="expression" dxfId="10" priority="11" stopIfTrue="1">
      <formula>H79&lt;&gt;""</formula>
    </cfRule>
  </conditionalFormatting>
  <conditionalFormatting sqref="J80">
    <cfRule type="expression" dxfId="9" priority="10" stopIfTrue="1">
      <formula>H79&lt;&gt;""</formula>
    </cfRule>
  </conditionalFormatting>
  <conditionalFormatting sqref="I79:J79">
    <cfRule type="expression" dxfId="8" priority="9" stopIfTrue="1">
      <formula>H79&lt;&gt;""</formula>
    </cfRule>
  </conditionalFormatting>
  <conditionalFormatting sqref="D81">
    <cfRule type="expression" dxfId="7" priority="8" stopIfTrue="1">
      <formula>C79&lt;&gt;""</formula>
    </cfRule>
  </conditionalFormatting>
  <conditionalFormatting sqref="E81">
    <cfRule type="expression" dxfId="6" priority="7" stopIfTrue="1">
      <formula>C79&lt;&gt;""</formula>
    </cfRule>
  </conditionalFormatting>
  <conditionalFormatting sqref="E80">
    <cfRule type="expression" dxfId="5" priority="6" stopIfTrue="1">
      <formula>C79&lt;&gt;""</formula>
    </cfRule>
  </conditionalFormatting>
  <conditionalFormatting sqref="D79:E79">
    <cfRule type="expression" dxfId="4" priority="5" stopIfTrue="1">
      <formula>C79&lt;&gt;""</formula>
    </cfRule>
  </conditionalFormatting>
  <conditionalFormatting sqref="C79">
    <cfRule type="expression" dxfId="3" priority="4" stopIfTrue="1">
      <formula>C79&lt;&gt;""</formula>
    </cfRule>
  </conditionalFormatting>
  <conditionalFormatting sqref="H79">
    <cfRule type="expression" dxfId="2" priority="3" stopIfTrue="1">
      <formula>H79&lt;&gt;""</formula>
    </cfRule>
  </conditionalFormatting>
  <conditionalFormatting sqref="C81">
    <cfRule type="expression" dxfId="1" priority="2" stopIfTrue="1">
      <formula>C79&lt;&gt;""</formula>
    </cfRule>
  </conditionalFormatting>
  <conditionalFormatting sqref="H81 H77 H73 H69 H65 H61 H57 H53 H49 H45 H41 H37 H33 H29 H25 H21 H17">
    <cfRule type="expression" dxfId="0" priority="1" stopIfTrue="1">
      <formula>H15&lt;&gt;""</formula>
    </cfRule>
  </conditionalFormatting>
  <printOptions horizontalCentered="1"/>
  <pageMargins left="0.15748031496062992" right="0.15748031496062992" top="0" bottom="0" header="0.15748031496062992" footer="0.17"/>
  <pageSetup paperSize="9" scale="88" fitToHeight="0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[2]各種設定!#REF!</xm:f>
          </x14:formula1>
          <xm:sqref>L8</xm:sqref>
        </x14:dataValidation>
        <x14:dataValidation type="list" allowBlank="1" showInputMessage="1" showErrorMessage="1">
          <x14:formula1>
            <xm:f>[2]各種設定!#REF!</xm:f>
          </x14:formula1>
          <xm:sqref>L9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決勝ヒート - グリッド表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SKS03</dc:creator>
  <cp:lastModifiedBy>SKS03</cp:lastModifiedBy>
  <dcterms:created xsi:type="dcterms:W3CDTF">2022-07-17T06:57:09Z</dcterms:created>
  <dcterms:modified xsi:type="dcterms:W3CDTF">2022-07-17T06:57:38Z</dcterms:modified>
</cp:coreProperties>
</file>