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B19" i="1"/>
  <c r="F20" i="1" s="1"/>
  <c r="H17" i="1"/>
  <c r="C17" i="1"/>
  <c r="K16" i="1"/>
  <c r="H16" i="1"/>
  <c r="F16" i="1"/>
  <c r="C16" i="1"/>
  <c r="I15" i="1"/>
  <c r="H15" i="1"/>
  <c r="D15" i="1"/>
  <c r="C15" i="1"/>
  <c r="A10" i="1"/>
  <c r="A8" i="1"/>
  <c r="J7" i="1"/>
  <c r="C19" i="1" l="1"/>
  <c r="D19" i="1"/>
  <c r="C20" i="1"/>
  <c r="C21" i="1"/>
  <c r="G19" i="1"/>
  <c r="B23" i="1" l="1"/>
  <c r="H20" i="1"/>
  <c r="H19" i="1"/>
  <c r="H21" i="1"/>
  <c r="K20" i="1"/>
  <c r="I19" i="1"/>
  <c r="F24" i="1" l="1"/>
  <c r="G23" i="1"/>
  <c r="C25" i="1"/>
  <c r="C24" i="1"/>
  <c r="D23" i="1"/>
  <c r="C23" i="1"/>
  <c r="B27" i="1" l="1"/>
  <c r="H24" i="1"/>
  <c r="H23" i="1"/>
  <c r="H25" i="1"/>
  <c r="K24" i="1"/>
  <c r="I23" i="1"/>
  <c r="F28" i="1" l="1"/>
  <c r="G27" i="1"/>
  <c r="C29" i="1"/>
  <c r="C28" i="1"/>
  <c r="D27" i="1"/>
  <c r="C27" i="1"/>
  <c r="B31" i="1" l="1"/>
  <c r="H28" i="1"/>
  <c r="H27" i="1"/>
  <c r="H29" i="1"/>
  <c r="K28" i="1"/>
  <c r="I27" i="1"/>
  <c r="F32" i="1" l="1"/>
  <c r="G31" i="1"/>
  <c r="C33" i="1"/>
  <c r="C32" i="1"/>
  <c r="D31" i="1"/>
  <c r="C31" i="1"/>
  <c r="B35" i="1" l="1"/>
  <c r="H32" i="1"/>
  <c r="H31" i="1"/>
  <c r="H33" i="1"/>
  <c r="K32" i="1"/>
  <c r="I31" i="1"/>
  <c r="F36" i="1" l="1"/>
  <c r="G35" i="1"/>
  <c r="C37" i="1"/>
  <c r="C36" i="1"/>
  <c r="D35" i="1"/>
  <c r="C35" i="1"/>
  <c r="B39" i="1" l="1"/>
  <c r="H36" i="1"/>
  <c r="H35" i="1"/>
  <c r="H37" i="1"/>
  <c r="K36" i="1"/>
  <c r="I35" i="1"/>
  <c r="F40" i="1" l="1"/>
  <c r="G39" i="1"/>
  <c r="C41" i="1"/>
  <c r="C40" i="1"/>
  <c r="D39" i="1"/>
  <c r="C39" i="1"/>
  <c r="B43" i="1" l="1"/>
  <c r="H40" i="1"/>
  <c r="H39" i="1"/>
  <c r="H41" i="1"/>
  <c r="K40" i="1"/>
  <c r="I39" i="1"/>
  <c r="F44" i="1" l="1"/>
  <c r="G43" i="1"/>
  <c r="C45" i="1"/>
  <c r="C44" i="1"/>
  <c r="D43" i="1"/>
  <c r="C43" i="1"/>
  <c r="B47" i="1" l="1"/>
  <c r="H44" i="1"/>
  <c r="H43" i="1"/>
  <c r="H45" i="1"/>
  <c r="K44" i="1"/>
  <c r="I43" i="1"/>
  <c r="F48" i="1" l="1"/>
  <c r="G47" i="1"/>
  <c r="C49" i="1"/>
  <c r="C48" i="1"/>
  <c r="D47" i="1"/>
  <c r="C47" i="1"/>
  <c r="B51" i="1" l="1"/>
  <c r="H48" i="1"/>
  <c r="H47" i="1"/>
  <c r="H49" i="1"/>
  <c r="K48" i="1"/>
  <c r="I47" i="1"/>
  <c r="F52" i="1" l="1"/>
  <c r="G51" i="1"/>
  <c r="C53" i="1"/>
  <c r="C52" i="1"/>
  <c r="D51" i="1"/>
  <c r="C51" i="1"/>
  <c r="B55" i="1" l="1"/>
  <c r="H52" i="1"/>
  <c r="H51" i="1"/>
  <c r="H53" i="1"/>
  <c r="K52" i="1"/>
  <c r="I51" i="1"/>
  <c r="F56" i="1" l="1"/>
  <c r="G55" i="1"/>
  <c r="C57" i="1"/>
  <c r="C56" i="1"/>
  <c r="D55" i="1"/>
  <c r="C55" i="1"/>
  <c r="B59" i="1" l="1"/>
  <c r="H56" i="1"/>
  <c r="H55" i="1"/>
  <c r="H57" i="1"/>
  <c r="K56" i="1"/>
  <c r="I55" i="1"/>
  <c r="F60" i="1" l="1"/>
  <c r="G59" i="1"/>
  <c r="C61" i="1"/>
  <c r="C60" i="1"/>
  <c r="D59" i="1"/>
  <c r="C59" i="1"/>
  <c r="B63" i="1" l="1"/>
  <c r="H60" i="1"/>
  <c r="H59" i="1"/>
  <c r="H61" i="1"/>
  <c r="K60" i="1"/>
  <c r="I59" i="1"/>
  <c r="F64" i="1" l="1"/>
  <c r="G63" i="1"/>
  <c r="C65" i="1"/>
  <c r="C64" i="1"/>
  <c r="D63" i="1"/>
  <c r="C63" i="1"/>
  <c r="B67" i="1" l="1"/>
  <c r="H64" i="1"/>
  <c r="H63" i="1"/>
  <c r="H65" i="1"/>
  <c r="K64" i="1"/>
  <c r="I63" i="1"/>
  <c r="F68" i="1" l="1"/>
  <c r="G67" i="1"/>
  <c r="C69" i="1"/>
  <c r="C68" i="1"/>
  <c r="D67" i="1"/>
  <c r="C67" i="1"/>
  <c r="B71" i="1" l="1"/>
  <c r="H68" i="1"/>
  <c r="H67" i="1"/>
  <c r="H69" i="1"/>
  <c r="K68" i="1"/>
  <c r="I67" i="1"/>
  <c r="F72" i="1" l="1"/>
  <c r="G71" i="1"/>
  <c r="C73" i="1"/>
  <c r="C72" i="1"/>
  <c r="D71" i="1"/>
  <c r="C71" i="1"/>
  <c r="B75" i="1" l="1"/>
  <c r="H72" i="1"/>
  <c r="H71" i="1"/>
  <c r="H73" i="1"/>
  <c r="K72" i="1"/>
  <c r="I71" i="1"/>
  <c r="F76" i="1" l="1"/>
  <c r="G75" i="1"/>
  <c r="C77" i="1"/>
  <c r="C76" i="1"/>
  <c r="D75" i="1"/>
  <c r="C75" i="1"/>
  <c r="B79" i="1" l="1"/>
  <c r="H76" i="1"/>
  <c r="H75" i="1"/>
  <c r="H77" i="1"/>
  <c r="K76" i="1"/>
  <c r="I75" i="1"/>
  <c r="F80" i="1" l="1"/>
  <c r="G79" i="1"/>
  <c r="C81" i="1"/>
  <c r="C80" i="1"/>
  <c r="D79" i="1"/>
  <c r="C79" i="1"/>
  <c r="H80" i="1" l="1"/>
  <c r="H79" i="1"/>
  <c r="H81" i="1"/>
  <c r="K80" i="1"/>
  <c r="I79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<sst xmlns="http://schemas.openxmlformats.org/spreadsheetml/2006/main" count="4" uniqueCount="4">
  <si>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</si>
  <si>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</si>
  <si>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決勝ヒート グリッド表</t>
    <rPh sb="10" eb="11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</si>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</sst>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FS-125_X30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（印刷） (2)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FS-125/X30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2</v>
          </cell>
          <cell r="C2" t="str">
            <v>山﨑 学</v>
          </cell>
          <cell r="E2">
            <v>10</v>
          </cell>
          <cell r="F2">
            <v>5.8739120370370377E-3</v>
          </cell>
          <cell r="I2">
            <v>0</v>
          </cell>
          <cell r="J2" t="str">
            <v>ﾄﾚﾝﾀｸﾜﾄﾛ鈴鹿★MYCARS</v>
          </cell>
          <cell r="K2" t="str">
            <v>KART REPUBLIC/ROTAX</v>
          </cell>
          <cell r="L2" t="str">
            <v>MOJO</v>
          </cell>
          <cell r="M2">
            <v>636</v>
          </cell>
          <cell r="N2">
            <v>50.378999999999998</v>
          </cell>
          <cell r="O2">
            <v>90.322999999999993</v>
          </cell>
          <cell r="P2">
            <v>9</v>
          </cell>
          <cell r="Q2">
            <v>50.406999999999996</v>
          </cell>
          <cell r="R2">
            <v>25.462</v>
          </cell>
          <cell r="S2">
            <v>24.945</v>
          </cell>
          <cell r="T2">
            <v>246574850790</v>
          </cell>
        </row>
        <row r="3">
          <cell r="A3">
            <v>2</v>
          </cell>
          <cell r="B3">
            <v>31</v>
          </cell>
          <cell r="C3" t="str">
            <v>出石 哲也</v>
          </cell>
          <cell r="E3">
            <v>10</v>
          </cell>
          <cell r="F3">
            <v>5.9067939814814808E-3</v>
          </cell>
          <cell r="G3">
            <v>2.8410000000000002</v>
          </cell>
          <cell r="H3">
            <v>2.8410000000000002</v>
          </cell>
          <cell r="I3">
            <v>0</v>
          </cell>
          <cell r="J3" t="str">
            <v>AKILAND RACING</v>
          </cell>
          <cell r="K3" t="str">
            <v>crocpromotion/ROTAX</v>
          </cell>
          <cell r="L3" t="str">
            <v>MOJO</v>
          </cell>
          <cell r="M3">
            <v>652</v>
          </cell>
          <cell r="N3">
            <v>50.564999999999998</v>
          </cell>
          <cell r="O3">
            <v>89.991</v>
          </cell>
          <cell r="P3">
            <v>10</v>
          </cell>
          <cell r="Q3">
            <v>50.597000000000001</v>
          </cell>
          <cell r="R3">
            <v>25.603999999999999</v>
          </cell>
          <cell r="S3">
            <v>24.960999999999999</v>
          </cell>
          <cell r="T3" t="str">
            <v>D2e3e5ab6</v>
          </cell>
        </row>
        <row r="4">
          <cell r="A4">
            <v>3</v>
          </cell>
          <cell r="B4">
            <v>85</v>
          </cell>
          <cell r="C4" t="str">
            <v>山本 一平</v>
          </cell>
          <cell r="E4">
            <v>10</v>
          </cell>
          <cell r="F4">
            <v>5.9175347222222225E-3</v>
          </cell>
          <cell r="G4">
            <v>3.7690000000000001</v>
          </cell>
          <cell r="H4">
            <v>0.92800000000000005</v>
          </cell>
          <cell r="I4">
            <v>0</v>
          </cell>
          <cell r="J4" t="str">
            <v>30's Racing</v>
          </cell>
          <cell r="K4" t="str">
            <v>LN Racing Kart/ROTAX</v>
          </cell>
          <cell r="L4" t="str">
            <v>MOJO</v>
          </cell>
          <cell r="M4">
            <v>658</v>
          </cell>
          <cell r="N4">
            <v>50.570999999999998</v>
          </cell>
          <cell r="O4">
            <v>89.98</v>
          </cell>
          <cell r="P4">
            <v>9</v>
          </cell>
          <cell r="Q4">
            <v>50.597000000000001</v>
          </cell>
          <cell r="R4">
            <v>25.507999999999999</v>
          </cell>
          <cell r="S4">
            <v>25.113</v>
          </cell>
          <cell r="T4">
            <v>715894831180</v>
          </cell>
        </row>
        <row r="5">
          <cell r="A5">
            <v>4</v>
          </cell>
          <cell r="B5">
            <v>24</v>
          </cell>
          <cell r="C5" t="str">
            <v>金 韓奎</v>
          </cell>
          <cell r="E5">
            <v>10</v>
          </cell>
          <cell r="F5">
            <v>5.9248148148148142E-3</v>
          </cell>
          <cell r="G5">
            <v>4.3979999999999997</v>
          </cell>
          <cell r="H5">
            <v>0.629</v>
          </cell>
          <cell r="I5">
            <v>0</v>
          </cell>
          <cell r="J5" t="str">
            <v>MID Competition</v>
          </cell>
          <cell r="K5" t="str">
            <v>TONY KART/ROTAX</v>
          </cell>
          <cell r="L5" t="str">
            <v>MOJO</v>
          </cell>
          <cell r="M5">
            <v>4246353</v>
          </cell>
          <cell r="N5">
            <v>50.628</v>
          </cell>
          <cell r="O5">
            <v>89.879000000000005</v>
          </cell>
          <cell r="P5">
            <v>5</v>
          </cell>
          <cell r="Q5">
            <v>50.779000000000003</v>
          </cell>
          <cell r="R5">
            <v>25.532</v>
          </cell>
          <cell r="S5">
            <v>25.257000000000001</v>
          </cell>
          <cell r="T5">
            <v>774661410470</v>
          </cell>
        </row>
        <row r="6">
          <cell r="A6">
            <v>5</v>
          </cell>
          <cell r="B6">
            <v>12</v>
          </cell>
          <cell r="C6" t="str">
            <v>石原 貴博</v>
          </cell>
          <cell r="E6">
            <v>10</v>
          </cell>
          <cell r="F6">
            <v>5.9383333333333337E-3</v>
          </cell>
          <cell r="G6">
            <v>5.5659999999999998</v>
          </cell>
          <cell r="H6">
            <v>1.1679999999999999</v>
          </cell>
          <cell r="I6">
            <v>0</v>
          </cell>
          <cell r="J6" t="str">
            <v>TMAUTO/IRS</v>
          </cell>
          <cell r="K6" t="str">
            <v>ﾄﾆｰｶｰﾄ/ROTAX</v>
          </cell>
          <cell r="L6" t="str">
            <v>MOJO</v>
          </cell>
          <cell r="M6">
            <v>640</v>
          </cell>
          <cell r="N6">
            <v>50.726999999999997</v>
          </cell>
          <cell r="O6">
            <v>89.703999999999994</v>
          </cell>
          <cell r="P6">
            <v>4</v>
          </cell>
          <cell r="Q6">
            <v>50.726999999999997</v>
          </cell>
          <cell r="R6">
            <v>25.64</v>
          </cell>
          <cell r="S6">
            <v>25.234000000000002</v>
          </cell>
          <cell r="T6" t="str">
            <v>D2c3db63</v>
          </cell>
        </row>
        <row r="7">
          <cell r="A7">
            <v>6</v>
          </cell>
          <cell r="B7">
            <v>10</v>
          </cell>
          <cell r="C7" t="str">
            <v>村井 賢介</v>
          </cell>
          <cell r="E7">
            <v>10</v>
          </cell>
          <cell r="F7">
            <v>5.9487962962962966E-3</v>
          </cell>
          <cell r="G7">
            <v>6.47</v>
          </cell>
          <cell r="H7">
            <v>0.26200000000000001</v>
          </cell>
          <cell r="I7">
            <v>0</v>
          </cell>
          <cell r="J7" t="str">
            <v>ﾄﾚﾝﾀｸﾜﾄﾛ鈴鹿/ﾜﾝｻｸｾｯｼｮﾝ</v>
          </cell>
          <cell r="K7" t="str">
            <v>Drago CORSE/ROTAX</v>
          </cell>
          <cell r="L7" t="str">
            <v>MOJO</v>
          </cell>
          <cell r="M7">
            <v>638</v>
          </cell>
          <cell r="N7">
            <v>50.883000000000003</v>
          </cell>
          <cell r="O7">
            <v>89.429000000000002</v>
          </cell>
          <cell r="P7">
            <v>5</v>
          </cell>
          <cell r="Q7">
            <v>50.911000000000001</v>
          </cell>
          <cell r="R7">
            <v>26.47</v>
          </cell>
          <cell r="S7">
            <v>25.129000000000001</v>
          </cell>
          <cell r="T7">
            <v>30172500260</v>
          </cell>
        </row>
        <row r="8">
          <cell r="A8">
            <v>7</v>
          </cell>
          <cell r="B8">
            <v>27</v>
          </cell>
          <cell r="C8" t="str">
            <v>中西 智紀</v>
          </cell>
          <cell r="E8">
            <v>10</v>
          </cell>
          <cell r="F8">
            <v>5.952766203703704E-3</v>
          </cell>
          <cell r="G8">
            <v>6.8129999999999997</v>
          </cell>
          <cell r="H8">
            <v>0.34300000000000003</v>
          </cell>
          <cell r="I8">
            <v>0</v>
          </cell>
          <cell r="J8" t="str">
            <v>MOMOX KART RACING</v>
          </cell>
          <cell r="K8" t="str">
            <v>KART REPUBLIC/ROTAX</v>
          </cell>
          <cell r="L8" t="str">
            <v>MOJO</v>
          </cell>
          <cell r="M8">
            <v>649</v>
          </cell>
          <cell r="N8">
            <v>50.813000000000002</v>
          </cell>
          <cell r="O8">
            <v>89.552000000000007</v>
          </cell>
          <cell r="P8">
            <v>10</v>
          </cell>
          <cell r="Q8">
            <v>50.841999999999999</v>
          </cell>
          <cell r="R8">
            <v>25.693999999999999</v>
          </cell>
          <cell r="S8">
            <v>25.119</v>
          </cell>
          <cell r="T8">
            <v>230923790690</v>
          </cell>
        </row>
        <row r="9">
          <cell r="A9">
            <v>8</v>
          </cell>
          <cell r="B9">
            <v>72</v>
          </cell>
          <cell r="C9" t="str">
            <v>恩地 克弥</v>
          </cell>
          <cell r="E9">
            <v>10</v>
          </cell>
          <cell r="F9">
            <v>5.9570023148148151E-3</v>
          </cell>
          <cell r="G9">
            <v>7.1790000000000003</v>
          </cell>
          <cell r="H9">
            <v>0.36599999999999999</v>
          </cell>
          <cell r="I9">
            <v>0</v>
          </cell>
          <cell r="J9" t="str">
            <v>ｶﾜﾆｼﾊﾟﾜｰ</v>
          </cell>
          <cell r="K9" t="str">
            <v>KOSMIC/ROTAX</v>
          </cell>
          <cell r="L9" t="str">
            <v>MOJO</v>
          </cell>
          <cell r="M9">
            <v>657</v>
          </cell>
          <cell r="N9">
            <v>50.762999999999998</v>
          </cell>
          <cell r="O9">
            <v>89.64</v>
          </cell>
          <cell r="P9">
            <v>5</v>
          </cell>
          <cell r="Q9">
            <v>50.963000000000001</v>
          </cell>
          <cell r="R9">
            <v>25.64</v>
          </cell>
          <cell r="S9">
            <v>25.341000000000001</v>
          </cell>
          <cell r="T9">
            <v>700008800180</v>
          </cell>
        </row>
        <row r="10">
          <cell r="A10">
            <v>9</v>
          </cell>
          <cell r="B10">
            <v>17</v>
          </cell>
          <cell r="C10" t="str">
            <v>髙木 愼一</v>
          </cell>
          <cell r="E10">
            <v>10</v>
          </cell>
          <cell r="F10">
            <v>5.9457638888888885E-3</v>
          </cell>
          <cell r="G10">
            <v>6.2080000000000002</v>
          </cell>
          <cell r="H10">
            <v>0.64200000000000002</v>
          </cell>
          <cell r="I10">
            <v>0</v>
          </cell>
          <cell r="J10" t="str">
            <v>HEROes</v>
          </cell>
          <cell r="K10" t="str">
            <v>ｺｽﾐｯｸ/ROTAX</v>
          </cell>
          <cell r="L10" t="str">
            <v>MOJO</v>
          </cell>
          <cell r="M10">
            <v>644</v>
          </cell>
          <cell r="N10">
            <v>50.576000000000001</v>
          </cell>
          <cell r="O10">
            <v>89.971999999999994</v>
          </cell>
          <cell r="P10">
            <v>5</v>
          </cell>
          <cell r="Q10">
            <v>50.728000000000002</v>
          </cell>
          <cell r="R10">
            <v>26.047999999999998</v>
          </cell>
          <cell r="S10">
            <v>25.123000000000001</v>
          </cell>
          <cell r="T10">
            <v>732305750600</v>
          </cell>
          <cell r="U10" t="str">
            <v>鈴鹿選手権シリーズ特別規則　競技車両規則第●条～●）（コリドー）違反により、着順から3位下とした。</v>
          </cell>
        </row>
        <row r="11">
          <cell r="A11">
            <v>10</v>
          </cell>
          <cell r="B11">
            <v>15</v>
          </cell>
          <cell r="C11" t="str">
            <v>岸本 慎介</v>
          </cell>
          <cell r="E11">
            <v>10</v>
          </cell>
          <cell r="F11">
            <v>5.9873379629629625E-3</v>
          </cell>
          <cell r="G11">
            <v>9.8000000000000007</v>
          </cell>
          <cell r="H11">
            <v>2.621</v>
          </cell>
          <cell r="I11">
            <v>0</v>
          </cell>
          <cell r="J11" t="str">
            <v>HEROes</v>
          </cell>
          <cell r="K11" t="str">
            <v>crocpromotion/ROTAX</v>
          </cell>
          <cell r="L11" t="str">
            <v>MOJO</v>
          </cell>
          <cell r="M11">
            <v>642</v>
          </cell>
          <cell r="N11">
            <v>50.683999999999997</v>
          </cell>
          <cell r="O11">
            <v>89.78</v>
          </cell>
          <cell r="P11">
            <v>10</v>
          </cell>
          <cell r="Q11">
            <v>50.930999999999997</v>
          </cell>
          <cell r="R11">
            <v>25.574999999999999</v>
          </cell>
          <cell r="S11">
            <v>25.109000000000002</v>
          </cell>
          <cell r="T11">
            <v>752575051100</v>
          </cell>
        </row>
        <row r="12">
          <cell r="A12">
            <v>11</v>
          </cell>
          <cell r="B12">
            <v>55</v>
          </cell>
          <cell r="C12" t="str">
            <v>岡本 旬司</v>
          </cell>
          <cell r="E12">
            <v>10</v>
          </cell>
          <cell r="F12">
            <v>5.9904745370370363E-3</v>
          </cell>
          <cell r="G12">
            <v>10.071</v>
          </cell>
          <cell r="H12">
            <v>0.27100000000000002</v>
          </cell>
          <cell r="I12">
            <v>0</v>
          </cell>
          <cell r="J12" t="str">
            <v>MECANIKO WITH HEROes</v>
          </cell>
          <cell r="K12" t="str">
            <v>KART REPUBLIC/ROTAX</v>
          </cell>
          <cell r="L12" t="str">
            <v>MOJO</v>
          </cell>
          <cell r="M12">
            <v>655</v>
          </cell>
          <cell r="N12">
            <v>50.706000000000003</v>
          </cell>
          <cell r="O12">
            <v>89.741</v>
          </cell>
          <cell r="P12">
            <v>5</v>
          </cell>
          <cell r="Q12">
            <v>50.723999999999997</v>
          </cell>
          <cell r="R12">
            <v>25.617999999999999</v>
          </cell>
          <cell r="S12">
            <v>25.106000000000002</v>
          </cell>
          <cell r="T12">
            <v>819903740210</v>
          </cell>
        </row>
        <row r="13">
          <cell r="A13">
            <v>12</v>
          </cell>
          <cell r="B13">
            <v>20</v>
          </cell>
          <cell r="C13" t="str">
            <v>土橋 秀多</v>
          </cell>
          <cell r="E13">
            <v>10</v>
          </cell>
          <cell r="F13">
            <v>5.9986689814814807E-3</v>
          </cell>
          <cell r="G13">
            <v>10.779</v>
          </cell>
          <cell r="H13">
            <v>0.70799999999999996</v>
          </cell>
          <cell r="I13">
            <v>0</v>
          </cell>
          <cell r="J13" t="str">
            <v>NEXT-ONE Racing</v>
          </cell>
          <cell r="K13" t="str">
            <v>Crocpromotion/ROTAX</v>
          </cell>
          <cell r="L13" t="str">
            <v>MOJO</v>
          </cell>
          <cell r="M13">
            <v>647</v>
          </cell>
          <cell r="N13">
            <v>50.914000000000001</v>
          </cell>
          <cell r="O13">
            <v>89.373999999999995</v>
          </cell>
          <cell r="P13">
            <v>4</v>
          </cell>
          <cell r="Q13">
            <v>50.999000000000002</v>
          </cell>
          <cell r="R13">
            <v>25.768000000000001</v>
          </cell>
          <cell r="S13">
            <v>25.231000000000002</v>
          </cell>
          <cell r="T13" t="str">
            <v>D2f3f1aa1</v>
          </cell>
        </row>
        <row r="14">
          <cell r="A14">
            <v>13</v>
          </cell>
          <cell r="B14">
            <v>13</v>
          </cell>
          <cell r="C14" t="str">
            <v>永谷 学</v>
          </cell>
          <cell r="E14">
            <v>10</v>
          </cell>
          <cell r="F14">
            <v>6.008090277777778E-3</v>
          </cell>
          <cell r="G14">
            <v>11.593</v>
          </cell>
          <cell r="H14">
            <v>0.81399999999999995</v>
          </cell>
          <cell r="I14">
            <v>0</v>
          </cell>
          <cell r="J14" t="str">
            <v>ﾗﾝﾄﾞｸﾘｴｲﾄ</v>
          </cell>
          <cell r="K14" t="str">
            <v>ﾋﾟﾚﾙ/ROTAX</v>
          </cell>
          <cell r="L14" t="str">
            <v>MOJO</v>
          </cell>
          <cell r="M14">
            <v>641</v>
          </cell>
          <cell r="N14">
            <v>50.966999999999999</v>
          </cell>
          <cell r="O14">
            <v>89.281000000000006</v>
          </cell>
          <cell r="P14">
            <v>8</v>
          </cell>
          <cell r="Q14">
            <v>51.084000000000003</v>
          </cell>
          <cell r="R14">
            <v>25.893000000000001</v>
          </cell>
          <cell r="S14">
            <v>25.507999999999999</v>
          </cell>
          <cell r="T14" t="str">
            <v>D2c3c50b4</v>
          </cell>
        </row>
        <row r="15">
          <cell r="A15">
            <v>14</v>
          </cell>
          <cell r="B15">
            <v>7</v>
          </cell>
          <cell r="C15" t="str">
            <v>西浦 徹</v>
          </cell>
          <cell r="E15">
            <v>10</v>
          </cell>
          <cell r="F15">
            <v>6.0088541666666667E-3</v>
          </cell>
          <cell r="G15">
            <v>11.659000000000001</v>
          </cell>
          <cell r="H15">
            <v>6.6000000000000003E-2</v>
          </cell>
          <cell r="I15">
            <v>0</v>
          </cell>
          <cell r="J15" t="str">
            <v>PLAYFUL with HEROES</v>
          </cell>
          <cell r="K15" t="str">
            <v>CROCPROMOTION/ROTAX</v>
          </cell>
          <cell r="L15" t="str">
            <v>MOJO</v>
          </cell>
          <cell r="M15">
            <v>4776728</v>
          </cell>
          <cell r="N15">
            <v>50.712000000000003</v>
          </cell>
          <cell r="O15">
            <v>89.73</v>
          </cell>
          <cell r="P15">
            <v>4</v>
          </cell>
          <cell r="Q15">
            <v>50.725999999999999</v>
          </cell>
          <cell r="R15">
            <v>25.725999999999999</v>
          </cell>
          <cell r="S15">
            <v>25.49</v>
          </cell>
          <cell r="T15">
            <v>793047750440</v>
          </cell>
        </row>
        <row r="16">
          <cell r="A16">
            <v>15</v>
          </cell>
          <cell r="B16">
            <v>18</v>
          </cell>
          <cell r="C16" t="str">
            <v>井上 一矢</v>
          </cell>
          <cell r="E16">
            <v>10</v>
          </cell>
          <cell r="F16">
            <v>6.0161458333333334E-3</v>
          </cell>
          <cell r="G16">
            <v>12.289</v>
          </cell>
          <cell r="H16">
            <v>0.63</v>
          </cell>
          <cell r="I16">
            <v>0</v>
          </cell>
          <cell r="J16" t="str">
            <v>ﾄﾚﾝﾀｸﾜﾄﾛ</v>
          </cell>
          <cell r="K16" t="str">
            <v>EIKOｶｰﾄ/ROTAX</v>
          </cell>
          <cell r="L16" t="str">
            <v>MOJO</v>
          </cell>
          <cell r="M16">
            <v>645</v>
          </cell>
          <cell r="N16">
            <v>51.030999999999999</v>
          </cell>
          <cell r="O16">
            <v>89.168999999999997</v>
          </cell>
          <cell r="P16">
            <v>9</v>
          </cell>
          <cell r="Q16">
            <v>51.067</v>
          </cell>
          <cell r="R16">
            <v>25.756</v>
          </cell>
          <cell r="S16">
            <v>25.311</v>
          </cell>
          <cell r="T16">
            <v>810797251280</v>
          </cell>
        </row>
        <row r="17">
          <cell r="A17">
            <v>16</v>
          </cell>
          <cell r="B17">
            <v>19</v>
          </cell>
          <cell r="C17" t="str">
            <v>HIROTEC</v>
          </cell>
          <cell r="E17">
            <v>10</v>
          </cell>
          <cell r="F17">
            <v>6.0480092592592599E-3</v>
          </cell>
          <cell r="G17">
            <v>15.042</v>
          </cell>
          <cell r="H17">
            <v>2.7530000000000001</v>
          </cell>
          <cell r="I17">
            <v>0</v>
          </cell>
          <cell r="J17" t="str">
            <v>株式会社大和あいさぽｰとERS</v>
          </cell>
          <cell r="K17" t="str">
            <v>ﾄﾞﾗｺﾞｺﾙｾ/ROTAX</v>
          </cell>
          <cell r="L17" t="str">
            <v>MOJO</v>
          </cell>
          <cell r="M17">
            <v>646</v>
          </cell>
          <cell r="N17">
            <v>51.317999999999998</v>
          </cell>
          <cell r="O17">
            <v>88.671000000000006</v>
          </cell>
          <cell r="P17">
            <v>8</v>
          </cell>
          <cell r="Q17">
            <v>51.369</v>
          </cell>
          <cell r="R17">
            <v>26.154</v>
          </cell>
          <cell r="S17">
            <v>25.524999999999999</v>
          </cell>
          <cell r="T17" t="str">
            <v>D2c36d5ce</v>
          </cell>
        </row>
        <row r="18">
          <cell r="A18">
            <v>17</v>
          </cell>
          <cell r="B18">
            <v>23</v>
          </cell>
          <cell r="C18" t="str">
            <v>今井 雅慶</v>
          </cell>
          <cell r="E18">
            <v>10</v>
          </cell>
          <cell r="F18">
            <v>6.049317129629631E-3</v>
          </cell>
          <cell r="G18">
            <v>15.154999999999999</v>
          </cell>
          <cell r="H18">
            <v>0.113</v>
          </cell>
          <cell r="I18">
            <v>0</v>
          </cell>
          <cell r="J18" t="str">
            <v>MIDcompeti</v>
          </cell>
          <cell r="K18" t="str">
            <v>CL/ROTAX</v>
          </cell>
          <cell r="L18" t="str">
            <v>MOJO</v>
          </cell>
          <cell r="M18">
            <v>648</v>
          </cell>
          <cell r="N18">
            <v>51.246000000000002</v>
          </cell>
          <cell r="O18">
            <v>88.795000000000002</v>
          </cell>
          <cell r="P18">
            <v>7</v>
          </cell>
          <cell r="Q18">
            <v>51.250999999999998</v>
          </cell>
          <cell r="R18">
            <v>26.244</v>
          </cell>
          <cell r="S18">
            <v>25.420999999999999</v>
          </cell>
          <cell r="T18">
            <v>252608091160</v>
          </cell>
        </row>
        <row r="19">
          <cell r="A19">
            <v>18</v>
          </cell>
          <cell r="B19">
            <v>30</v>
          </cell>
          <cell r="C19" t="str">
            <v>小川 健一</v>
          </cell>
          <cell r="E19">
            <v>10</v>
          </cell>
          <cell r="F19">
            <v>6.0550115740740729E-3</v>
          </cell>
          <cell r="G19">
            <v>15.647</v>
          </cell>
          <cell r="H19">
            <v>0.49199999999999999</v>
          </cell>
          <cell r="I19">
            <v>0</v>
          </cell>
          <cell r="J19" t="str">
            <v>RT Schritt</v>
          </cell>
          <cell r="K19" t="str">
            <v>LN KART/ROTAX</v>
          </cell>
          <cell r="L19" t="str">
            <v>MOJO</v>
          </cell>
          <cell r="M19">
            <v>651</v>
          </cell>
          <cell r="N19">
            <v>51.267000000000003</v>
          </cell>
          <cell r="O19">
            <v>88.759</v>
          </cell>
          <cell r="P19">
            <v>5</v>
          </cell>
          <cell r="Q19">
            <v>51.325000000000003</v>
          </cell>
          <cell r="R19">
            <v>26.087</v>
          </cell>
          <cell r="S19">
            <v>25.664000000000001</v>
          </cell>
          <cell r="T19" t="str">
            <v>D2e3f834b</v>
          </cell>
        </row>
        <row r="20">
          <cell r="A20">
            <v>19</v>
          </cell>
          <cell r="B20">
            <v>9</v>
          </cell>
          <cell r="C20" t="str">
            <v>上岡 昌生</v>
          </cell>
          <cell r="E20">
            <v>10</v>
          </cell>
          <cell r="F20">
            <v>6.0552777777777775E-3</v>
          </cell>
          <cell r="G20">
            <v>15.67</v>
          </cell>
          <cell r="H20">
            <v>2.3E-2</v>
          </cell>
          <cell r="I20">
            <v>0</v>
          </cell>
          <cell r="J20" t="str">
            <v>HRS JAPAN</v>
          </cell>
          <cell r="K20" t="str">
            <v>ｺｽﾐｯｸ/ROTAX</v>
          </cell>
          <cell r="L20" t="str">
            <v>MOJO</v>
          </cell>
          <cell r="M20">
            <v>637</v>
          </cell>
          <cell r="N20">
            <v>50.976999999999997</v>
          </cell>
          <cell r="O20">
            <v>89.263999999999996</v>
          </cell>
          <cell r="P20">
            <v>9</v>
          </cell>
          <cell r="Q20">
            <v>51.296999999999997</v>
          </cell>
          <cell r="R20">
            <v>26.335000000000001</v>
          </cell>
          <cell r="S20">
            <v>25.367999999999999</v>
          </cell>
          <cell r="T20" t="str">
            <v>De1c93d3</v>
          </cell>
        </row>
        <row r="21">
          <cell r="A21">
            <v>20</v>
          </cell>
          <cell r="B21">
            <v>16</v>
          </cell>
          <cell r="C21" t="str">
            <v>木村 一眞</v>
          </cell>
          <cell r="E21">
            <v>10</v>
          </cell>
          <cell r="F21">
            <v>6.0754398148148156E-3</v>
          </cell>
          <cell r="G21">
            <v>17.411999999999999</v>
          </cell>
          <cell r="H21">
            <v>1.742</v>
          </cell>
          <cell r="I21">
            <v>0</v>
          </cell>
          <cell r="J21" t="str">
            <v>ｶｷｴﾚｰｼﾝｸﾞ</v>
          </cell>
          <cell r="K21" t="str">
            <v>CRG/ROTAX</v>
          </cell>
          <cell r="L21" t="str">
            <v>MOJO</v>
          </cell>
          <cell r="M21">
            <v>643</v>
          </cell>
          <cell r="N21">
            <v>51.548000000000002</v>
          </cell>
          <cell r="O21">
            <v>88.275000000000006</v>
          </cell>
          <cell r="P21">
            <v>7</v>
          </cell>
          <cell r="Q21">
            <v>51.584000000000003</v>
          </cell>
          <cell r="R21">
            <v>25.797000000000001</v>
          </cell>
          <cell r="S21">
            <v>25.786999999999999</v>
          </cell>
          <cell r="T21">
            <v>831110561140</v>
          </cell>
        </row>
        <row r="22">
          <cell r="A22">
            <v>21</v>
          </cell>
          <cell r="B22">
            <v>25</v>
          </cell>
          <cell r="C22" t="str">
            <v>MOON SUNGHOON</v>
          </cell>
          <cell r="E22">
            <v>10</v>
          </cell>
          <cell r="F22">
            <v>6.0881597222222222E-3</v>
          </cell>
          <cell r="G22">
            <v>18.510999999999999</v>
          </cell>
          <cell r="H22">
            <v>1.099</v>
          </cell>
          <cell r="I22">
            <v>0</v>
          </cell>
          <cell r="J22" t="str">
            <v>MID Competition</v>
          </cell>
          <cell r="K22" t="str">
            <v>KOSMIC/ROTAX</v>
          </cell>
          <cell r="L22" t="str">
            <v>MOJO</v>
          </cell>
          <cell r="M22">
            <v>8111281</v>
          </cell>
          <cell r="N22">
            <v>51.066000000000003</v>
          </cell>
          <cell r="O22">
            <v>89.108000000000004</v>
          </cell>
          <cell r="P22">
            <v>9</v>
          </cell>
          <cell r="Q22">
            <v>51.167999999999999</v>
          </cell>
          <cell r="R22">
            <v>25.747</v>
          </cell>
          <cell r="S22">
            <v>25.420999999999999</v>
          </cell>
          <cell r="T22" t="str">
            <v>D2f3ae0fe</v>
          </cell>
        </row>
        <row r="23">
          <cell r="A23">
            <v>22</v>
          </cell>
          <cell r="B23">
            <v>11</v>
          </cell>
          <cell r="C23" t="str">
            <v>鈴木 伸高</v>
          </cell>
          <cell r="E23">
            <v>10</v>
          </cell>
          <cell r="F23">
            <v>6.1023958333333329E-3</v>
          </cell>
          <cell r="G23">
            <v>19.741</v>
          </cell>
          <cell r="H23">
            <v>1.23</v>
          </cell>
          <cell r="I23">
            <v>0</v>
          </cell>
          <cell r="J23" t="str">
            <v>IDEAL Racing</v>
          </cell>
          <cell r="K23" t="str">
            <v>Drago CORSE/ROTAX</v>
          </cell>
          <cell r="L23" t="str">
            <v>MOJO</v>
          </cell>
          <cell r="M23">
            <v>639</v>
          </cell>
          <cell r="N23">
            <v>50.997999999999998</v>
          </cell>
          <cell r="O23">
            <v>89.227000000000004</v>
          </cell>
          <cell r="P23">
            <v>6</v>
          </cell>
          <cell r="Q23">
            <v>51.057000000000002</v>
          </cell>
          <cell r="R23">
            <v>25.837</v>
          </cell>
          <cell r="S23">
            <v>25.419</v>
          </cell>
          <cell r="T23">
            <v>743440891030</v>
          </cell>
        </row>
        <row r="24">
          <cell r="A24">
            <v>23</v>
          </cell>
          <cell r="B24">
            <v>8</v>
          </cell>
          <cell r="C24" t="str">
            <v>三田村 信弘</v>
          </cell>
          <cell r="E24">
            <v>10</v>
          </cell>
          <cell r="F24">
            <v>6.1143981481481475E-3</v>
          </cell>
          <cell r="G24">
            <v>20.777999999999999</v>
          </cell>
          <cell r="H24">
            <v>1.0369999999999999</v>
          </cell>
          <cell r="I24">
            <v>0</v>
          </cell>
          <cell r="J24" t="str">
            <v>ﾁｰﾑｱﾗｼﾞﾝ+ｸﾞﾛｰﾊﾞﾙ</v>
          </cell>
          <cell r="K24" t="str">
            <v>TONY/ROTAX</v>
          </cell>
          <cell r="L24" t="str">
            <v>MOJO</v>
          </cell>
          <cell r="M24">
            <v>7151402</v>
          </cell>
          <cell r="N24">
            <v>51.725999999999999</v>
          </cell>
          <cell r="O24">
            <v>87.971000000000004</v>
          </cell>
          <cell r="P24">
            <v>6</v>
          </cell>
          <cell r="Q24">
            <v>51.814</v>
          </cell>
          <cell r="R24">
            <v>26.141999999999999</v>
          </cell>
          <cell r="S24">
            <v>25.757000000000001</v>
          </cell>
          <cell r="T24">
            <v>240981771290</v>
          </cell>
        </row>
        <row r="25">
          <cell r="A25">
            <v>24</v>
          </cell>
          <cell r="B25">
            <v>29</v>
          </cell>
          <cell r="C25" t="str">
            <v>谷田 幸史</v>
          </cell>
          <cell r="E25">
            <v>5</v>
          </cell>
          <cell r="F25">
            <v>2.9662500000000001E-3</v>
          </cell>
          <cell r="G25" t="str">
            <v>5 Laps</v>
          </cell>
          <cell r="H25" t="str">
            <v>5 Laps</v>
          </cell>
          <cell r="I25">
            <v>0</v>
          </cell>
          <cell r="J25" t="str">
            <v>JURAN Racing With Global</v>
          </cell>
          <cell r="K25" t="str">
            <v>KOSMIC/ROTAX</v>
          </cell>
          <cell r="L25" t="str">
            <v>MOJO</v>
          </cell>
          <cell r="M25">
            <v>650</v>
          </cell>
          <cell r="N25">
            <v>50.713000000000001</v>
          </cell>
          <cell r="O25">
            <v>89.727999999999994</v>
          </cell>
          <cell r="P25">
            <v>3</v>
          </cell>
          <cell r="Q25">
            <v>50.811999999999998</v>
          </cell>
          <cell r="R25">
            <v>25.596</v>
          </cell>
          <cell r="S25">
            <v>25.216000000000001</v>
          </cell>
          <cell r="T25">
            <v>763092510170</v>
          </cell>
        </row>
        <row r="26">
          <cell r="A26">
            <v>25</v>
          </cell>
          <cell r="B26">
            <v>66</v>
          </cell>
          <cell r="C26" t="str">
            <v>中本 功三</v>
          </cell>
          <cell r="E26">
            <v>4</v>
          </cell>
          <cell r="F26">
            <v>2.4191203703703705E-3</v>
          </cell>
          <cell r="G26" t="str">
            <v>6 Laps</v>
          </cell>
          <cell r="H26" t="str">
            <v>1 Lap</v>
          </cell>
          <cell r="I26">
            <v>0</v>
          </cell>
          <cell r="J26" t="str">
            <v>K-TECH with ぴぃたぁぱん</v>
          </cell>
          <cell r="K26" t="str">
            <v>crocpromotion/ROTAX</v>
          </cell>
          <cell r="L26" t="str">
            <v>MOJO</v>
          </cell>
          <cell r="M26">
            <v>656</v>
          </cell>
          <cell r="N26">
            <v>50.93</v>
          </cell>
          <cell r="O26">
            <v>89.346000000000004</v>
          </cell>
          <cell r="P26">
            <v>3</v>
          </cell>
          <cell r="Q26">
            <v>51.061999999999998</v>
          </cell>
          <cell r="R26">
            <v>25.805</v>
          </cell>
          <cell r="S26">
            <v>25.257000000000001</v>
          </cell>
          <cell r="T26">
            <v>705211101100</v>
          </cell>
        </row>
        <row r="27">
          <cell r="A27">
            <v>26</v>
          </cell>
          <cell r="B27">
            <v>44</v>
          </cell>
          <cell r="C27" t="str">
            <v>小野 敦郎</v>
          </cell>
          <cell r="E27">
            <v>1</v>
          </cell>
          <cell r="F27">
            <v>57.344999999999999</v>
          </cell>
          <cell r="G27" t="str">
            <v>9 Laps</v>
          </cell>
          <cell r="H27" t="str">
            <v>3 Laps</v>
          </cell>
          <cell r="I27">
            <v>0</v>
          </cell>
          <cell r="J27" t="str">
            <v>ERS with SACCESS</v>
          </cell>
          <cell r="K27" t="str">
            <v>KOSMIC/ROTAX</v>
          </cell>
          <cell r="L27" t="str">
            <v>MOJO</v>
          </cell>
          <cell r="M27">
            <v>654</v>
          </cell>
          <cell r="N27">
            <v>55.13</v>
          </cell>
          <cell r="O27">
            <v>82.539000000000001</v>
          </cell>
          <cell r="P27">
            <v>1</v>
          </cell>
          <cell r="R27">
            <v>26.213999999999999</v>
          </cell>
          <cell r="T27">
            <v>781517860170</v>
          </cell>
        </row>
        <row r="28">
          <cell r="A28">
            <v>27</v>
          </cell>
          <cell r="B28">
            <v>33</v>
          </cell>
          <cell r="C28" t="str">
            <v>加藤 雅規</v>
          </cell>
          <cell r="E28">
            <v>5</v>
          </cell>
          <cell r="F28">
            <v>2.9710185185185187E-3</v>
          </cell>
          <cell r="G28" t="str">
            <v>5 Laps</v>
          </cell>
          <cell r="H28">
            <v>0.41199999999999998</v>
          </cell>
          <cell r="I28">
            <v>0</v>
          </cell>
          <cell r="J28" t="str">
            <v>Triple-K MOMOX</v>
          </cell>
          <cell r="K28" t="str">
            <v>ｶｰﾄﾘﾊﾟﾌﾞﾘｯｸ/ROTAX</v>
          </cell>
          <cell r="L28" t="str">
            <v>MOJO</v>
          </cell>
          <cell r="M28">
            <v>14461145</v>
          </cell>
          <cell r="N28">
            <v>50.774000000000001</v>
          </cell>
          <cell r="O28">
            <v>89.620999999999995</v>
          </cell>
          <cell r="P28">
            <v>5</v>
          </cell>
          <cell r="Q28">
            <v>50.871000000000002</v>
          </cell>
          <cell r="R28">
            <v>44.255000000000003</v>
          </cell>
          <cell r="T28">
            <v>849227550780</v>
          </cell>
          <cell r="U28" t="str">
            <v>鈴鹿選手権シリーズ特別規則　競技車両規則第●条～●）（無理な進入）違反により、着順から3位下とした。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topLeftCell="A22" workbookViewId="0">
      <selection activeCell="N67" sqref="N6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f>+[1]各種設定!D18</f>
        <v>44759</v>
      </c>
      <c r="K7" s="5"/>
      <c r="M7" s="6"/>
    </row>
    <row r="8" spans="1:13" ht="19.5" customHeight="1" x14ac:dyDescent="0.2">
      <c r="A8" s="7" t="str">
        <f>+[1]各種設定!D2</f>
        <v>2022 鈴鹿選手権シリーズ第4戦 ｶｰﾄﾚｰｽ IN SUZUKA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tr">
        <f>+[1]各種設定!D4</f>
        <v>FS-125/X30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f>IFERROR(INDEX('[1]予選ヒート-レース結果表・グリッド用（貼付）'!$A:$Z,MATCH(1,'[1]予選ヒート-レース結果表・グリッド用（貼付）'!$A:$A,0),MATCH("No.",'[1]予選ヒート-レース結果表・グリッド用（貼付）'!$1:$1,0)),"")</f>
        <v>2</v>
      </c>
      <c r="D15" s="28" t="str">
        <f>INDEX('[1]予選ヒート-レース結果表・グリッド用（貼付）'!$A:$Z,MATCH(1,'[1]予選ヒート-レース結果表・グリッド用（貼付）'!$A:$A,0),MATCH("名前",'[1]予選ヒート-レース結果表・グリッド用（貼付）'!$1:$1,0))</f>
        <v>山﨑 学</v>
      </c>
      <c r="E15" s="29"/>
      <c r="F15" s="30"/>
      <c r="G15" s="1">
        <v>2</v>
      </c>
      <c r="H15" s="27">
        <f>IFERROR(INDEX('[1]予選ヒート-レース結果表・グリッド用（貼付）'!$A:$Z,MATCH($G15,'[1]予選ヒート-レース結果表・グリッド用（貼付）'!$A:$A,0),MATCH("No.",'[1]予選ヒート-レース結果表・グリッド用（貼付）'!$1:$1,0)),"")</f>
        <v>31</v>
      </c>
      <c r="I15" s="28" t="str">
        <f>INDEX('[1]予選ヒート-レース結果表・グリッド用（貼付）'!$A:$Z,MATCH($G15,'[1]予選ヒート-レース結果表・グリッド用（貼付）'!$A:$A,0),MATCH("名前",'[1]予選ヒート-レース結果表・グリッド用（貼付）'!$1:$1,0))</f>
        <v>出石 哲也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tr">
        <f>IF(INDEX('[1]予選ヒート-レース結果表・グリッド用（貼付）'!$A:$Z,MATCH(1,'[1]予選ヒート-レース結果表・グリッド用（貼付）'!$A:$A,0),MATCH("クラス",'[1]予選ヒート-レース結果表・グリッド用（貼付）'!$1:$1,0))=0,"",INDEX('[1]予選ヒート-レース結果表・グリッド用（貼付）'!$A:$Z,MATCH(1,'[1]予選ヒート-レース結果表・グリッド用（貼付）'!$A:$A,0),MATCH("クラス",'[1]予選ヒート-レース結果表・グリッド用（貼付）'!$1:$1,0)))</f>
        <v/>
      </c>
      <c r="D16" s="33"/>
      <c r="E16" s="34"/>
      <c r="F16" s="32" t="str">
        <f>INDEX('[1]予選ヒート-レース結果表・グリッド用（貼付）'!$A:$Z,MATCH(1,'[1]予選ヒート-レース結果表・グリッド用（貼付）'!$A:$A,0),MATCH("Model/Engine",'[1]予選ヒート-レース結果表・グリッド用（貼付）'!$1:$1,0))</f>
        <v>KART REPUBLIC/ROTAX</v>
      </c>
      <c r="G16" s="20"/>
      <c r="H16" s="35" t="str">
        <f>IF(INDEX('[1]予選ヒート-レース結果表・グリッド用（貼付）'!$A:$Z,MATCH(G15,'[1]予選ヒート-レース結果表・グリッド用（貼付）'!$A:$A,0),MATCH("クラス",'[1]予選ヒート-レース結果表・グリッド用（貼付）'!$1:$1,0))=0,"",INDEX('[1]予選ヒート-レース結果表・グリッド用（貼付）'!$A:$Z,MATCH(G15,'[1]予選ヒート-レース結果表・グリッド用（貼付）'!$A:$A,0),MATCH("クラス",'[1]予選ヒート-レース結果表・グリッド用（貼付）'!$1:$1,0)))</f>
        <v/>
      </c>
      <c r="I16" s="33"/>
      <c r="J16" s="34"/>
      <c r="K16" s="32" t="str">
        <f>INDEX('[1]予選ヒート-レース結果表・グリッド用（貼付）'!$A:$Z,MATCH($G15,'[1]予選ヒート-レース結果表・グリッド用（貼付）'!$A:$A,0),MATCH("Model/Engine",'[1]予選ヒート-レース結果表・グリッド用（貼付）'!$1:$1,0))</f>
        <v>crocpromotion/ROTAX</v>
      </c>
      <c r="L16" s="31"/>
      <c r="M16" s="18"/>
    </row>
    <row r="17" spans="1:13" ht="9" customHeight="1" x14ac:dyDescent="0.15">
      <c r="A17" s="19"/>
      <c r="B17" s="20"/>
      <c r="C17" s="36" t="str">
        <f>INDEX('[1]予選ヒート-レース結果表・グリッド用（貼付）'!$A:$Z,MATCH(1,'[1]予選ヒート-レース結果表・グリッド用（貼付）'!$A:$A,0),MATCH("team",'[1]予選ヒート-レース結果表・グリッド用（貼付）'!$1:$1,0))</f>
        <v>ﾄﾚﾝﾀｸﾜﾄﾛ鈴鹿★MYCARS</v>
      </c>
      <c r="D17" s="37"/>
      <c r="E17" s="38"/>
      <c r="F17" s="39"/>
      <c r="G17" s="20"/>
      <c r="H17" s="40" t="str">
        <f>IF(INDEX('[1]予選ヒート-レース結果表・グリッド用（貼付）'!$A:$Z,MATCH($G15,'[1]予選ヒート-レース結果表・グリッド用（貼付）'!$A:$A,0),MATCH("team",'[1]予選ヒート-レース結果表・グリッド用（貼付）'!$1:$1,0))=0,"",INDEX('[1]予選ヒート-レース結果表・グリッド用（貼付）'!$A:$Z,MATCH($G15,'[1]予選ヒート-レース結果表・グリッド用（貼付）'!$A:$A,0),MATCH("team",'[1]予選ヒート-レース結果表・グリッド用（貼付）'!$1:$1,0)))</f>
        <v>AKILAND RACING</v>
      </c>
      <c r="I17" s="37"/>
      <c r="J17" s="38"/>
      <c r="K17" s="39"/>
      <c r="L17" s="41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2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f>IF(MAX('[1]予選ヒート-レース結果表・グリッド用（貼付）'!A:A)&gt;G15,G15+1,"")</f>
        <v>3</v>
      </c>
      <c r="C19" s="43">
        <f>IFERROR(INDEX('[1]予選ヒート-レース結果表・グリッド用（貼付）'!$A:$Z,MATCH($B19,'[1]予選ヒート-レース結果表・グリッド用（貼付）'!$A:$A,0),MATCH("No.",'[1]予選ヒート-レース結果表・グリッド用（貼付）'!$1:$1,0)),"")</f>
        <v>85</v>
      </c>
      <c r="D19" s="28" t="str">
        <f>IFERROR(INDEX('[1]予選ヒート-レース結果表・グリッド用（貼付）'!$A:$Z,MATCH($B19,'[1]予選ヒート-レース結果表・グリッド用（貼付）'!$A:$A,0),MATCH("名前",'[1]予選ヒート-レース結果表・グリッド用（貼付）'!$1:$1,0)),"")</f>
        <v>山本 一平</v>
      </c>
      <c r="E19" s="28"/>
      <c r="F19" s="30"/>
      <c r="G19" s="1">
        <f>IF(MAX('[1]予選ヒート-レース結果表・グリッド用（貼付）'!A:A)&gt;B19,B19+1,"")</f>
        <v>4</v>
      </c>
      <c r="H19" s="43">
        <f>IFERROR(INDEX('[1]予選ヒート-レース結果表・グリッド用（貼付）'!$A:$Z,MATCH($G19,'[1]予選ヒート-レース結果表・グリッド用（貼付）'!$A:$A,0),MATCH("No.",'[1]予選ヒート-レース結果表・グリッド用（貼付）'!$1:$1,0)),"")</f>
        <v>24</v>
      </c>
      <c r="I19" s="28" t="str">
        <f>IFERROR(INDEX('[1]予選ヒート-レース結果表・グリッド用（貼付）'!$A:$Z,MATCH($G19,'[1]予選ヒート-レース結果表・グリッド用（貼付）'!$A:$A,0),MATCH("名前",'[1]予選ヒート-レース結果表・グリッド用（貼付）'!$1:$1,0)),"")</f>
        <v>金 韓奎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tr">
        <f>IFERROR(IF(INDEX('[1]予選ヒート-レース結果表・グリッド用（貼付）'!$A:$Z,MATCH(B19,'[1]予選ヒート-レース結果表・グリッド用（貼付）'!$A:$A,0),MATCH("クラス",'[1]予選ヒート-レース結果表・グリッド用（貼付）'!$1:$1,0))=0,"",INDEX('[1]予選ヒート-レース結果表・グリッド用（貼付）'!$A:$Z,MATCH(B19,'[1]予選ヒート-レース結果表・グリッド用（貼付）'!$A:$A,0),MATCH("クラス",'[1]予選ヒート-レース結果表・グリッド用（貼付）'!$1:$1,0))),"")</f>
        <v/>
      </c>
      <c r="D20" s="33"/>
      <c r="E20" s="44"/>
      <c r="F20" s="32" t="str">
        <f>IFERROR(INDEX('[1]予選ヒート-レース結果表・グリッド用（貼付）'!$A:$Z,MATCH($B19,'[1]予選ヒート-レース結果表・グリッド用（貼付）'!$A:$A,0),MATCH("Model/Engine",'[1]予選ヒート-レース結果表・グリッド用（貼付）'!$1:$1,0)),"")</f>
        <v>LN Racing Kart/ROTAX</v>
      </c>
      <c r="G20" s="20"/>
      <c r="H20" s="35" t="str">
        <f>IFERROR(IF(INDEX('[1]予選ヒート-レース結果表・グリッド用（貼付）'!$A:$Z,MATCH(G19,'[1]予選ヒート-レース結果表・グリッド用（貼付）'!$A:$A,0),MATCH("クラス",'[1]予選ヒート-レース結果表・グリッド用（貼付）'!$1:$1,0))=0,"",INDEX('[1]予選ヒート-レース結果表・グリッド用（貼付）'!$A:$Z,MATCH(G19,'[1]予選ヒート-レース結果表・グリッド用（貼付）'!$A:$A,0),MATCH("クラス",'[1]予選ヒート-レース結果表・グリッド用（貼付）'!$1:$1,0))),"")</f>
        <v/>
      </c>
      <c r="I20" s="33"/>
      <c r="J20" s="44"/>
      <c r="K20" s="32" t="str">
        <f>IFERROR(INDEX('[1]予選ヒート-レース結果表・グリッド用（貼付）'!$A:$Z,MATCH($G19,'[1]予選ヒート-レース結果表・グリッド用（貼付）'!$A:$A,0),MATCH("Model/Engine",'[1]予選ヒート-レース結果表・グリッド用（貼付）'!$1:$1,0)),"")</f>
        <v>TONY KART/ROTAX</v>
      </c>
      <c r="L20" s="31"/>
      <c r="M20" s="18"/>
    </row>
    <row r="21" spans="1:13" ht="9" customHeight="1" x14ac:dyDescent="0.15">
      <c r="A21" s="19"/>
      <c r="B21" s="20"/>
      <c r="C21" s="40" t="str">
        <f>IF(IFERROR(INDEX('[1]予選ヒート-レース結果表・グリッド用（貼付）'!$A:$Z,MATCH($B19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19,'[1]予選ヒート-レース結果表・グリッド用（貼付）'!$A:$A,0),MATCH("team",'[1]予選ヒート-レース結果表・グリッド用（貼付）'!$1:$1,0)),""))</f>
        <v>30's Racing</v>
      </c>
      <c r="D21" s="45"/>
      <c r="E21" s="40"/>
      <c r="F21" s="39"/>
      <c r="G21" s="20"/>
      <c r="H21" s="40" t="str">
        <f>IFERROR(IF(INDEX('[1]予選ヒート-レース結果表・グリッド用（貼付）'!$A:$Z,MATCH($G19,'[1]予選ヒート-レース結果表・グリッド用（貼付）'!$A:$A,0),MATCH("team",'[1]予選ヒート-レース結果表・グリッド用（貼付）'!$1:$1,0))=0,"",INDEX('[1]予選ヒート-レース結果表・グリッド用（貼付）'!$A:$Z,MATCH($G19,'[1]予選ヒート-レース結果表・グリッド用（貼付）'!$A:$A,0),MATCH("team",'[1]予選ヒート-レース結果表・グリッド用（貼付）'!$1:$1,0))),"")</f>
        <v>MID Competition</v>
      </c>
      <c r="I21" s="45"/>
      <c r="J21" s="40"/>
      <c r="K21" s="39"/>
      <c r="L21" s="41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2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f>IF(MAX('[1]予選ヒート-レース結果表・グリッド用（貼付）'!A:A)&gt;G19,G19+1,"")</f>
        <v>5</v>
      </c>
      <c r="C23" s="43">
        <f>IFERROR(INDEX('[1]予選ヒート-レース結果表・グリッド用（貼付）'!$A:$Z,MATCH($B23,'[1]予選ヒート-レース結果表・グリッド用（貼付）'!$A:$A,0),MATCH("No.",'[1]予選ヒート-レース結果表・グリッド用（貼付）'!$1:$1,0)),"")</f>
        <v>12</v>
      </c>
      <c r="D23" s="28" t="str">
        <f>IFERROR(INDEX('[1]予選ヒート-レース結果表・グリッド用（貼付）'!$A:$Z,MATCH($B23,'[1]予選ヒート-レース結果表・グリッド用（貼付）'!$A:$A,0),MATCH("名前",'[1]予選ヒート-レース結果表・グリッド用（貼付）'!$1:$1,0)),"")</f>
        <v>石原 貴博</v>
      </c>
      <c r="E23" s="28"/>
      <c r="F23" s="30"/>
      <c r="G23" s="1">
        <f>IF(MAX('[1]予選ヒート-レース結果表・グリッド用（貼付）'!A:A)&gt;B23,B23+1,"")</f>
        <v>6</v>
      </c>
      <c r="H23" s="43">
        <f>IFERROR(INDEX('[1]予選ヒート-レース結果表・グリッド用（貼付）'!$A:$Z,MATCH($G23,'[1]予選ヒート-レース結果表・グリッド用（貼付）'!$A:$A,0),MATCH("No.",'[1]予選ヒート-レース結果表・グリッド用（貼付）'!$1:$1,0)),"")</f>
        <v>10</v>
      </c>
      <c r="I23" s="28" t="str">
        <f>IFERROR(INDEX('[1]予選ヒート-レース結果表・グリッド用（貼付）'!$A:$Z,MATCH($G23,'[1]予選ヒート-レース結果表・グリッド用（貼付）'!$A:$A,0),MATCH("名前",'[1]予選ヒート-レース結果表・グリッド用（貼付）'!$1:$1,0)),"")</f>
        <v>村井 賢介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tr">
        <f>IFERROR(IF(INDEX('[1]予選ヒート-レース結果表・グリッド用（貼付）'!$A:$Z,MATCH(B23,'[1]予選ヒート-レース結果表・グリッド用（貼付）'!$A:$A,0),MATCH("クラス",'[1]予選ヒート-レース結果表・グリッド用（貼付）'!$1:$1,0))=0,"",INDEX('[1]予選ヒート-レース結果表・グリッド用（貼付）'!$A:$Z,MATCH(B23,'[1]予選ヒート-レース結果表・グリッド用（貼付）'!$A:$A,0),MATCH("クラス",'[1]予選ヒート-レース結果表・グリッド用（貼付）'!$1:$1,0))),"")</f>
        <v/>
      </c>
      <c r="D24" s="33"/>
      <c r="E24" s="44"/>
      <c r="F24" s="32" t="str">
        <f>IFERROR(INDEX('[1]予選ヒート-レース結果表・グリッド用（貼付）'!$A:$Z,MATCH($B23,'[1]予選ヒート-レース結果表・グリッド用（貼付）'!$A:$A,0),MATCH("Model/Engine",'[1]予選ヒート-レース結果表・グリッド用（貼付）'!$1:$1,0)),"")</f>
        <v>ﾄﾆｰｶｰﾄ/ROTAX</v>
      </c>
      <c r="G24" s="20"/>
      <c r="H24" s="35" t="str">
        <f>IFERROR(IF(INDEX('[1]予選ヒート-レース結果表・グリッド用（貼付）'!$A:$Z,MATCH(G23,'[1]予選ヒート-レース結果表・グリッド用（貼付）'!$A:$A,0),MATCH("クラス",'[1]予選ヒート-レース結果表・グリッド用（貼付）'!$1:$1,0))=0,"",INDEX('[1]予選ヒート-レース結果表・グリッド用（貼付）'!$A:$Z,MATCH(G23,'[1]予選ヒート-レース結果表・グリッド用（貼付）'!$A:$A,0),MATCH("クラス",'[1]予選ヒート-レース結果表・グリッド用（貼付）'!$1:$1,0))),"")</f>
        <v/>
      </c>
      <c r="I24" s="33"/>
      <c r="J24" s="44"/>
      <c r="K24" s="32" t="str">
        <f>IFERROR(INDEX('[1]予選ヒート-レース結果表・グリッド用（貼付）'!$A:$Z,MATCH($G23,'[1]予選ヒート-レース結果表・グリッド用（貼付）'!$A:$A,0),MATCH("Model/Engine",'[1]予選ヒート-レース結果表・グリッド用（貼付）'!$1:$1,0)),"")</f>
        <v>Drago CORSE/ROTAX</v>
      </c>
      <c r="L24" s="31"/>
      <c r="M24" s="18"/>
    </row>
    <row r="25" spans="1:13" ht="9" customHeight="1" x14ac:dyDescent="0.15">
      <c r="A25" s="19"/>
      <c r="B25" s="20"/>
      <c r="C25" s="40" t="str">
        <f>IF(IFERROR(INDEX('[1]予選ヒート-レース結果表・グリッド用（貼付）'!$A:$Z,MATCH($B23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23,'[1]予選ヒート-レース結果表・グリッド用（貼付）'!$A:$A,0),MATCH("team",'[1]予選ヒート-レース結果表・グリッド用（貼付）'!$1:$1,0)),""))</f>
        <v>TMAUTO/IRS</v>
      </c>
      <c r="D25" s="45"/>
      <c r="E25" s="40"/>
      <c r="F25" s="39"/>
      <c r="G25" s="20"/>
      <c r="H25" s="40" t="str">
        <f>IFERROR(IF(INDEX('[1]予選ヒート-レース結果表・グリッド用（貼付）'!$A:$Z,MATCH($G23,'[1]予選ヒート-レース結果表・グリッド用（貼付）'!$A:$A,0),MATCH("team",'[1]予選ヒート-レース結果表・グリッド用（貼付）'!$1:$1,0))=0,"",INDEX('[1]予選ヒート-レース結果表・グリッド用（貼付）'!$A:$Z,MATCH($G23,'[1]予選ヒート-レース結果表・グリッド用（貼付）'!$A:$A,0),MATCH("team",'[1]予選ヒート-レース結果表・グリッド用（貼付）'!$1:$1,0))),"")</f>
        <v>ﾄﾚﾝﾀｸﾜﾄﾛ鈴鹿/ﾜﾝｻｸｾｯｼｮﾝ</v>
      </c>
      <c r="I25" s="45"/>
      <c r="J25" s="40"/>
      <c r="K25" s="39"/>
      <c r="L25" s="41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2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f>IF(MAX('[1]予選ヒート-レース結果表・グリッド用（貼付）'!A:A)&gt;G23,G23+1,"")</f>
        <v>7</v>
      </c>
      <c r="C27" s="43">
        <f>IFERROR(INDEX('[1]予選ヒート-レース結果表・グリッド用（貼付）'!$A:$Z,MATCH($B27,'[1]予選ヒート-レース結果表・グリッド用（貼付）'!$A:$A,0),MATCH("No.",'[1]予選ヒート-レース結果表・グリッド用（貼付）'!$1:$1,0)),"")</f>
        <v>27</v>
      </c>
      <c r="D27" s="28" t="str">
        <f>IFERROR(INDEX('[1]予選ヒート-レース結果表・グリッド用（貼付）'!$A:$Z,MATCH($B27,'[1]予選ヒート-レース結果表・グリッド用（貼付）'!$A:$A,0),MATCH("名前",'[1]予選ヒート-レース結果表・グリッド用（貼付）'!$1:$1,0)),"")</f>
        <v>中西 智紀</v>
      </c>
      <c r="E27" s="28"/>
      <c r="F27" s="30"/>
      <c r="G27" s="1">
        <f>IF(MAX('[1]予選ヒート-レース結果表・グリッド用（貼付）'!A:A)&gt;B27,B27+1,"")</f>
        <v>8</v>
      </c>
      <c r="H27" s="43">
        <f>IFERROR(INDEX('[1]予選ヒート-レース結果表・グリッド用（貼付）'!$A:$Z,MATCH($G27,'[1]予選ヒート-レース結果表・グリッド用（貼付）'!$A:$A,0),MATCH("No.",'[1]予選ヒート-レース結果表・グリッド用（貼付）'!$1:$1,0)),"")</f>
        <v>72</v>
      </c>
      <c r="I27" s="28" t="str">
        <f>IFERROR(INDEX('[1]予選ヒート-レース結果表・グリッド用（貼付）'!$A:$Z,MATCH($G27,'[1]予選ヒート-レース結果表・グリッド用（貼付）'!$A:$A,0),MATCH("名前",'[1]予選ヒート-レース結果表・グリッド用（貼付）'!$1:$1,0)),"")</f>
        <v>恩地 克弥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tr">
        <f>IFERROR(IF(INDEX('[1]予選ヒート-レース結果表・グリッド用（貼付）'!$A:$Z,MATCH(B27,'[1]予選ヒート-レース結果表・グリッド用（貼付）'!$A:$A,0),MATCH("クラス",'[1]予選ヒート-レース結果表・グリッド用（貼付）'!$1:$1,0))=0,"",INDEX('[1]予選ヒート-レース結果表・グリッド用（貼付）'!$A:$Z,MATCH(B27,'[1]予選ヒート-レース結果表・グリッド用（貼付）'!$A:$A,0),MATCH("クラス",'[1]予選ヒート-レース結果表・グリッド用（貼付）'!$1:$1,0))),"")</f>
        <v/>
      </c>
      <c r="D28" s="33"/>
      <c r="E28" s="44"/>
      <c r="F28" s="32" t="str">
        <f>IFERROR(INDEX('[1]予選ヒート-レース結果表・グリッド用（貼付）'!$A:$Z,MATCH($B27,'[1]予選ヒート-レース結果表・グリッド用（貼付）'!$A:$A,0),MATCH("Model/Engine",'[1]予選ヒート-レース結果表・グリッド用（貼付）'!$1:$1,0)),"")</f>
        <v>KART REPUBLIC/ROTAX</v>
      </c>
      <c r="G28" s="20"/>
      <c r="H28" s="35" t="str">
        <f>IFERROR(IF(INDEX('[1]予選ヒート-レース結果表・グリッド用（貼付）'!$A:$Z,MATCH(G27,'[1]予選ヒート-レース結果表・グリッド用（貼付）'!$A:$A,0),MATCH("クラス",'[1]予選ヒート-レース結果表・グリッド用（貼付）'!$1:$1,0))=0,"",INDEX('[1]予選ヒート-レース結果表・グリッド用（貼付）'!$A:$Z,MATCH(G27,'[1]予選ヒート-レース結果表・グリッド用（貼付）'!$A:$A,0),MATCH("クラス",'[1]予選ヒート-レース結果表・グリッド用（貼付）'!$1:$1,0))),"")</f>
        <v/>
      </c>
      <c r="I28" s="33"/>
      <c r="J28" s="44"/>
      <c r="K28" s="32" t="str">
        <f>IFERROR(INDEX('[1]予選ヒート-レース結果表・グリッド用（貼付）'!$A:$Z,MATCH($G27,'[1]予選ヒート-レース結果表・グリッド用（貼付）'!$A:$A,0),MATCH("Model/Engine",'[1]予選ヒート-レース結果表・グリッド用（貼付）'!$1:$1,0)),"")</f>
        <v>KOSMIC/ROTAX</v>
      </c>
      <c r="L28" s="31"/>
      <c r="M28" s="18"/>
    </row>
    <row r="29" spans="1:13" ht="9" customHeight="1" x14ac:dyDescent="0.15">
      <c r="A29" s="19"/>
      <c r="B29" s="20"/>
      <c r="C29" s="40" t="str">
        <f>IF(IFERROR(INDEX('[1]予選ヒート-レース結果表・グリッド用（貼付）'!$A:$Z,MATCH($B27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27,'[1]予選ヒート-レース結果表・グリッド用（貼付）'!$A:$A,0),MATCH("team",'[1]予選ヒート-レース結果表・グリッド用（貼付）'!$1:$1,0)),""))</f>
        <v>MOMOX KART RACING</v>
      </c>
      <c r="D29" s="45"/>
      <c r="E29" s="40"/>
      <c r="F29" s="39"/>
      <c r="G29" s="20"/>
      <c r="H29" s="40" t="str">
        <f>IFERROR(IF(INDEX('[1]予選ヒート-レース結果表・グリッド用（貼付）'!$A:$Z,MATCH($G27,'[1]予選ヒート-レース結果表・グリッド用（貼付）'!$A:$A,0),MATCH("team",'[1]予選ヒート-レース結果表・グリッド用（貼付）'!$1:$1,0))=0,"",INDEX('[1]予選ヒート-レース結果表・グリッド用（貼付）'!$A:$Z,MATCH($G27,'[1]予選ヒート-レース結果表・グリッド用（貼付）'!$A:$A,0),MATCH("team",'[1]予選ヒート-レース結果表・グリッド用（貼付）'!$1:$1,0))),"")</f>
        <v>ｶﾜﾆｼﾊﾟﾜｰ</v>
      </c>
      <c r="I29" s="45"/>
      <c r="J29" s="40"/>
      <c r="K29" s="39"/>
      <c r="L29" s="41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2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f>IF(MAX('[1]予選ヒート-レース結果表・グリッド用（貼付）'!A:A)&gt;G27,G27+1,"")</f>
        <v>9</v>
      </c>
      <c r="C31" s="43">
        <f>IFERROR(INDEX('[1]予選ヒート-レース結果表・グリッド用（貼付）'!$A:$Z,MATCH($B31,'[1]予選ヒート-レース結果表・グリッド用（貼付）'!$A:$A,0),MATCH("No.",'[1]予選ヒート-レース結果表・グリッド用（貼付）'!$1:$1,0)),"")</f>
        <v>17</v>
      </c>
      <c r="D31" s="28" t="str">
        <f>IFERROR(INDEX('[1]予選ヒート-レース結果表・グリッド用（貼付）'!$A:$Z,MATCH($B31,'[1]予選ヒート-レース結果表・グリッド用（貼付）'!$A:$A,0),MATCH("名前",'[1]予選ヒート-レース結果表・グリッド用（貼付）'!$1:$1,0)),"")</f>
        <v>髙木 愼一</v>
      </c>
      <c r="E31" s="28"/>
      <c r="F31" s="30"/>
      <c r="G31" s="1">
        <f>IF(MAX('[1]予選ヒート-レース結果表・グリッド用（貼付）'!A:A)&gt;B31,B31+1,"")</f>
        <v>10</v>
      </c>
      <c r="H31" s="43">
        <f>IFERROR(INDEX('[1]予選ヒート-レース結果表・グリッド用（貼付）'!$A:$Z,MATCH($G31,'[1]予選ヒート-レース結果表・グリッド用（貼付）'!$A:$A,0),MATCH("No.",'[1]予選ヒート-レース結果表・グリッド用（貼付）'!$1:$1,0)),"")</f>
        <v>15</v>
      </c>
      <c r="I31" s="28" t="str">
        <f>IFERROR(INDEX('[1]予選ヒート-レース結果表・グリッド用（貼付）'!$A:$Z,MATCH($G31,'[1]予選ヒート-レース結果表・グリッド用（貼付）'!$A:$A,0),MATCH("名前",'[1]予選ヒート-レース結果表・グリッド用（貼付）'!$1:$1,0)),"")</f>
        <v>岸本 慎介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tr">
        <f>IFERROR(IF(INDEX('[1]予選ヒート-レース結果表・グリッド用（貼付）'!$A:$Z,MATCH(B31,'[1]予選ヒート-レース結果表・グリッド用（貼付）'!$A:$A,0),MATCH("クラス",'[1]予選ヒート-レース結果表・グリッド用（貼付）'!$1:$1,0))=0,"",INDEX('[1]予選ヒート-レース結果表・グリッド用（貼付）'!$A:$Z,MATCH(B31,'[1]予選ヒート-レース結果表・グリッド用（貼付）'!$A:$A,0),MATCH("クラス",'[1]予選ヒート-レース結果表・グリッド用（貼付）'!$1:$1,0))),"")</f>
        <v/>
      </c>
      <c r="D32" s="33"/>
      <c r="E32" s="44"/>
      <c r="F32" s="32" t="str">
        <f>IFERROR(INDEX('[1]予選ヒート-レース結果表・グリッド用（貼付）'!$A:$Z,MATCH($B31,'[1]予選ヒート-レース結果表・グリッド用（貼付）'!$A:$A,0),MATCH("Model/Engine",'[1]予選ヒート-レース結果表・グリッド用（貼付）'!$1:$1,0)),"")</f>
        <v>ｺｽﾐｯｸ/ROTAX</v>
      </c>
      <c r="G32" s="20"/>
      <c r="H32" s="35" t="str">
        <f>IFERROR(IF(INDEX('[1]予選ヒート-レース結果表・グリッド用（貼付）'!$A:$Z,MATCH(G31,'[1]予選ヒート-レース結果表・グリッド用（貼付）'!$A:$A,0),MATCH("クラス",'[1]予選ヒート-レース結果表・グリッド用（貼付）'!$1:$1,0))=0,"",INDEX('[1]予選ヒート-レース結果表・グリッド用（貼付）'!$A:$Z,MATCH(G31,'[1]予選ヒート-レース結果表・グリッド用（貼付）'!$A:$A,0),MATCH("クラス",'[1]予選ヒート-レース結果表・グリッド用（貼付）'!$1:$1,0))),"")</f>
        <v/>
      </c>
      <c r="I32" s="33"/>
      <c r="J32" s="44"/>
      <c r="K32" s="32" t="str">
        <f>IFERROR(INDEX('[1]予選ヒート-レース結果表・グリッド用（貼付）'!$A:$Z,MATCH($G31,'[1]予選ヒート-レース結果表・グリッド用（貼付）'!$A:$A,0),MATCH("Model/Engine",'[1]予選ヒート-レース結果表・グリッド用（貼付）'!$1:$1,0)),"")</f>
        <v>crocpromotion/ROTAX</v>
      </c>
      <c r="L32" s="31"/>
      <c r="M32" s="18"/>
    </row>
    <row r="33" spans="1:13" ht="9" customHeight="1" x14ac:dyDescent="0.15">
      <c r="A33" s="19"/>
      <c r="B33" s="20"/>
      <c r="C33" s="40" t="str">
        <f>IF(IFERROR(INDEX('[1]予選ヒート-レース結果表・グリッド用（貼付）'!$A:$Z,MATCH($B31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31,'[1]予選ヒート-レース結果表・グリッド用（貼付）'!$A:$A,0),MATCH("team",'[1]予選ヒート-レース結果表・グリッド用（貼付）'!$1:$1,0)),""))</f>
        <v>HEROes</v>
      </c>
      <c r="D33" s="45"/>
      <c r="E33" s="40"/>
      <c r="F33" s="39"/>
      <c r="G33" s="20"/>
      <c r="H33" s="40" t="str">
        <f>IFERROR(IF(INDEX('[1]予選ヒート-レース結果表・グリッド用（貼付）'!$A:$Z,MATCH($G31,'[1]予選ヒート-レース結果表・グリッド用（貼付）'!$A:$A,0),MATCH("team",'[1]予選ヒート-レース結果表・グリッド用（貼付）'!$1:$1,0))=0,"",INDEX('[1]予選ヒート-レース結果表・グリッド用（貼付）'!$A:$Z,MATCH($G31,'[1]予選ヒート-レース結果表・グリッド用（貼付）'!$A:$A,0),MATCH("team",'[1]予選ヒート-レース結果表・グリッド用（貼付）'!$1:$1,0))),"")</f>
        <v>HEROes</v>
      </c>
      <c r="I33" s="45"/>
      <c r="J33" s="40"/>
      <c r="K33" s="39"/>
      <c r="L33" s="41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f>IF(MAX('[1]予選ヒート-レース結果表・グリッド用（貼付）'!A:A)&gt;G31,G31+1,"")</f>
        <v>11</v>
      </c>
      <c r="C35" s="43">
        <f>IFERROR(INDEX('[1]予選ヒート-レース結果表・グリッド用（貼付）'!$A:$Z,MATCH($B35,'[1]予選ヒート-レース結果表・グリッド用（貼付）'!$A:$A,0),MATCH("No.",'[1]予選ヒート-レース結果表・グリッド用（貼付）'!$1:$1,0)),"")</f>
        <v>55</v>
      </c>
      <c r="D35" s="28" t="str">
        <f>IFERROR(INDEX('[1]予選ヒート-レース結果表・グリッド用（貼付）'!$A:$Z,MATCH($B35,'[1]予選ヒート-レース結果表・グリッド用（貼付）'!$A:$A,0),MATCH("名前",'[1]予選ヒート-レース結果表・グリッド用（貼付）'!$1:$1,0)),"")</f>
        <v>岡本 旬司</v>
      </c>
      <c r="E35" s="28"/>
      <c r="F35" s="30"/>
      <c r="G35" s="1">
        <f>IF(MAX('[1]予選ヒート-レース結果表・グリッド用（貼付）'!A:A)&gt;B35,B35+1,"")</f>
        <v>12</v>
      </c>
      <c r="H35" s="43">
        <f>IFERROR(INDEX('[1]予選ヒート-レース結果表・グリッド用（貼付）'!$A:$Z,MATCH($G35,'[1]予選ヒート-レース結果表・グリッド用（貼付）'!$A:$A,0),MATCH("No.",'[1]予選ヒート-レース結果表・グリッド用（貼付）'!$1:$1,0)),"")</f>
        <v>20</v>
      </c>
      <c r="I35" s="28" t="str">
        <f>IFERROR(INDEX('[1]予選ヒート-レース結果表・グリッド用（貼付）'!$A:$Z,MATCH($G35,'[1]予選ヒート-レース結果表・グリッド用（貼付）'!$A:$A,0),MATCH("名前",'[1]予選ヒート-レース結果表・グリッド用（貼付）'!$1:$1,0)),"")</f>
        <v>土橋 秀多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tr">
        <f>IFERROR(IF(INDEX('[1]予選ヒート-レース結果表・グリッド用（貼付）'!$A:$Z,MATCH(B35,'[1]予選ヒート-レース結果表・グリッド用（貼付）'!$A:$A,0),MATCH("クラス",'[1]予選ヒート-レース結果表・グリッド用（貼付）'!$1:$1,0))=0,"",INDEX('[1]予選ヒート-レース結果表・グリッド用（貼付）'!$A:$Z,MATCH(B35,'[1]予選ヒート-レース結果表・グリッド用（貼付）'!$A:$A,0),MATCH("クラス",'[1]予選ヒート-レース結果表・グリッド用（貼付）'!$1:$1,0))),"")</f>
        <v/>
      </c>
      <c r="D36" s="33"/>
      <c r="E36" s="44"/>
      <c r="F36" s="32" t="str">
        <f>IFERROR(INDEX('[1]予選ヒート-レース結果表・グリッド用（貼付）'!$A:$Z,MATCH($B35,'[1]予選ヒート-レース結果表・グリッド用（貼付）'!$A:$A,0),MATCH("Model/Engine",'[1]予選ヒート-レース結果表・グリッド用（貼付）'!$1:$1,0)),"")</f>
        <v>KART REPUBLIC/ROTAX</v>
      </c>
      <c r="G36" s="20"/>
      <c r="H36" s="35" t="str">
        <f>IFERROR(IF(INDEX('[1]予選ヒート-レース結果表・グリッド用（貼付）'!$A:$Z,MATCH(G35,'[1]予選ヒート-レース結果表・グリッド用（貼付）'!$A:$A,0),MATCH("クラス",'[1]予選ヒート-レース結果表・グリッド用（貼付）'!$1:$1,0))=0,"",INDEX('[1]予選ヒート-レース結果表・グリッド用（貼付）'!$A:$Z,MATCH(G35,'[1]予選ヒート-レース結果表・グリッド用（貼付）'!$A:$A,0),MATCH("クラス",'[1]予選ヒート-レース結果表・グリッド用（貼付）'!$1:$1,0))),"")</f>
        <v/>
      </c>
      <c r="I36" s="33"/>
      <c r="J36" s="44"/>
      <c r="K36" s="32" t="str">
        <f>IFERROR(INDEX('[1]予選ヒート-レース結果表・グリッド用（貼付）'!$A:$Z,MATCH($G35,'[1]予選ヒート-レース結果表・グリッド用（貼付）'!$A:$A,0),MATCH("Model/Engine",'[1]予選ヒート-レース結果表・グリッド用（貼付）'!$1:$1,0)),"")</f>
        <v>Crocpromotion/ROTAX</v>
      </c>
      <c r="L36" s="47"/>
      <c r="M36" s="8"/>
    </row>
    <row r="37" spans="1:13" ht="9" customHeight="1" x14ac:dyDescent="0.15">
      <c r="A37" s="48"/>
      <c r="B37" s="20"/>
      <c r="C37" s="40" t="str">
        <f>IF(IFERROR(INDEX('[1]予選ヒート-レース結果表・グリッド用（貼付）'!$A:$Z,MATCH($B35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35,'[1]予選ヒート-レース結果表・グリッド用（貼付）'!$A:$A,0),MATCH("team",'[1]予選ヒート-レース結果表・グリッド用（貼付）'!$1:$1,0)),""))</f>
        <v>MECANIKO WITH HEROes</v>
      </c>
      <c r="D37" s="45"/>
      <c r="E37" s="40"/>
      <c r="F37" s="39"/>
      <c r="G37" s="20"/>
      <c r="H37" s="40" t="str">
        <f>IFERROR(IF(INDEX('[1]予選ヒート-レース結果表・グリッド用（貼付）'!$A:$Z,MATCH($G35,'[1]予選ヒート-レース結果表・グリッド用（貼付）'!$A:$A,0),MATCH("team",'[1]予選ヒート-レース結果表・グリッド用（貼付）'!$1:$1,0))=0,"",INDEX('[1]予選ヒート-レース結果表・グリッド用（貼付）'!$A:$Z,MATCH($G35,'[1]予選ヒート-レース結果表・グリッド用（貼付）'!$A:$A,0),MATCH("team",'[1]予選ヒート-レース結果表・グリッド用（貼付）'!$1:$1,0))),"")</f>
        <v>NEXT-ONE Racing</v>
      </c>
      <c r="I37" s="45"/>
      <c r="J37" s="40"/>
      <c r="K37" s="39"/>
      <c r="L37" s="41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f>IF(MAX('[1]予選ヒート-レース結果表・グリッド用（貼付）'!A:A)&gt;G35,G35+1,"")</f>
        <v>13</v>
      </c>
      <c r="C39" s="43">
        <f>IFERROR(INDEX('[1]予選ヒート-レース結果表・グリッド用（貼付）'!$A:$Z,MATCH($B39,'[1]予選ヒート-レース結果表・グリッド用（貼付）'!$A:$A,0),MATCH("No.",'[1]予選ヒート-レース結果表・グリッド用（貼付）'!$1:$1,0)),"")</f>
        <v>13</v>
      </c>
      <c r="D39" s="28" t="str">
        <f>IFERROR(INDEX('[1]予選ヒート-レース結果表・グリッド用（貼付）'!$A:$Z,MATCH($B39,'[1]予選ヒート-レース結果表・グリッド用（貼付）'!$A:$A,0),MATCH("名前",'[1]予選ヒート-レース結果表・グリッド用（貼付）'!$1:$1,0)),"")</f>
        <v>永谷 学</v>
      </c>
      <c r="E39" s="28"/>
      <c r="F39" s="30"/>
      <c r="G39" s="1">
        <f>IF(MAX('[1]予選ヒート-レース結果表・グリッド用（貼付）'!A:A)&gt;B39,B39+1,"")</f>
        <v>14</v>
      </c>
      <c r="H39" s="43">
        <f>IFERROR(INDEX('[1]予選ヒート-レース結果表・グリッド用（貼付）'!$A:$Z,MATCH($G39,'[1]予選ヒート-レース結果表・グリッド用（貼付）'!$A:$A,0),MATCH("No.",'[1]予選ヒート-レース結果表・グリッド用（貼付）'!$1:$1,0)),"")</f>
        <v>7</v>
      </c>
      <c r="I39" s="28" t="str">
        <f>IFERROR(INDEX('[1]予選ヒート-レース結果表・グリッド用（貼付）'!$A:$Z,MATCH($G39,'[1]予選ヒート-レース結果表・グリッド用（貼付）'!$A:$A,0),MATCH("名前",'[1]予選ヒート-レース結果表・グリッド用（貼付）'!$1:$1,0)),"")</f>
        <v>西浦 徹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tr">
        <f>IFERROR(IF(INDEX('[1]予選ヒート-レース結果表・グリッド用（貼付）'!$A:$Z,MATCH(B39,'[1]予選ヒート-レース結果表・グリッド用（貼付）'!$A:$A,0),MATCH("クラス",'[1]予選ヒート-レース結果表・グリッド用（貼付）'!$1:$1,0))=0,"",INDEX('[1]予選ヒート-レース結果表・グリッド用（貼付）'!$A:$Z,MATCH(B39,'[1]予選ヒート-レース結果表・グリッド用（貼付）'!$A:$A,0),MATCH("クラス",'[1]予選ヒート-レース結果表・グリッド用（貼付）'!$1:$1,0))),"")</f>
        <v/>
      </c>
      <c r="D40" s="33"/>
      <c r="E40" s="44"/>
      <c r="F40" s="32" t="str">
        <f>IFERROR(INDEX('[1]予選ヒート-レース結果表・グリッド用（貼付）'!$A:$Z,MATCH($B39,'[1]予選ヒート-レース結果表・グリッド用（貼付）'!$A:$A,0),MATCH("Model/Engine",'[1]予選ヒート-レース結果表・グリッド用（貼付）'!$1:$1,0)),"")</f>
        <v>ﾋﾟﾚﾙ/ROTAX</v>
      </c>
      <c r="G40" s="20"/>
      <c r="H40" s="35" t="str">
        <f>IFERROR(IF(INDEX('[1]予選ヒート-レース結果表・グリッド用（貼付）'!$A:$Z,MATCH(G39,'[1]予選ヒート-レース結果表・グリッド用（貼付）'!$A:$A,0),MATCH("クラス",'[1]予選ヒート-レース結果表・グリッド用（貼付）'!$1:$1,0))=0,"",INDEX('[1]予選ヒート-レース結果表・グリッド用（貼付）'!$A:$Z,MATCH(G39,'[1]予選ヒート-レース結果表・グリッド用（貼付）'!$A:$A,0),MATCH("クラス",'[1]予選ヒート-レース結果表・グリッド用（貼付）'!$1:$1,0))),"")</f>
        <v/>
      </c>
      <c r="I40" s="33"/>
      <c r="J40" s="44"/>
      <c r="K40" s="32" t="str">
        <f>IFERROR(INDEX('[1]予選ヒート-レース結果表・グリッド用（貼付）'!$A:$Z,MATCH($G39,'[1]予選ヒート-レース結果表・グリッド用（貼付）'!$A:$A,0),MATCH("Model/Engine",'[1]予選ヒート-レース結果表・グリッド用（貼付）'!$1:$1,0)),"")</f>
        <v>CROCPROMOTION/ROTAX</v>
      </c>
      <c r="L40" s="47"/>
      <c r="M40" s="8"/>
    </row>
    <row r="41" spans="1:13" ht="9" customHeight="1" x14ac:dyDescent="0.15">
      <c r="A41" s="8"/>
      <c r="B41" s="20"/>
      <c r="C41" s="40" t="str">
        <f>IF(IFERROR(INDEX('[1]予選ヒート-レース結果表・グリッド用（貼付）'!$A:$Z,MATCH($B39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39,'[1]予選ヒート-レース結果表・グリッド用（貼付）'!$A:$A,0),MATCH("team",'[1]予選ヒート-レース結果表・グリッド用（貼付）'!$1:$1,0)),""))</f>
        <v>ﾗﾝﾄﾞｸﾘｴｲﾄ</v>
      </c>
      <c r="D41" s="45"/>
      <c r="E41" s="40"/>
      <c r="F41" s="39"/>
      <c r="G41" s="20"/>
      <c r="H41" s="40" t="str">
        <f>IFERROR(IF(INDEX('[1]予選ヒート-レース結果表・グリッド用（貼付）'!$A:$Z,MATCH($G39,'[1]予選ヒート-レース結果表・グリッド用（貼付）'!$A:$A,0),MATCH("team",'[1]予選ヒート-レース結果表・グリッド用（貼付）'!$1:$1,0))=0,"",INDEX('[1]予選ヒート-レース結果表・グリッド用（貼付）'!$A:$Z,MATCH($G39,'[1]予選ヒート-レース結果表・グリッド用（貼付）'!$A:$A,0),MATCH("team",'[1]予選ヒート-レース結果表・グリッド用（貼付）'!$1:$1,0))),"")</f>
        <v>PLAYFUL with HEROES</v>
      </c>
      <c r="I41" s="45"/>
      <c r="J41" s="40"/>
      <c r="K41" s="39"/>
      <c r="L41" s="41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f>IF(MAX('[1]予選ヒート-レース結果表・グリッド用（貼付）'!A:A)&gt;G39,G39+1,"")</f>
        <v>15</v>
      </c>
      <c r="C43" s="43">
        <f>IFERROR(INDEX('[1]予選ヒート-レース結果表・グリッド用（貼付）'!$A:$Z,MATCH($B43,'[1]予選ヒート-レース結果表・グリッド用（貼付）'!$A:$A,0),MATCH("No.",'[1]予選ヒート-レース結果表・グリッド用（貼付）'!$1:$1,0)),"")</f>
        <v>18</v>
      </c>
      <c r="D43" s="28" t="str">
        <f>IFERROR(INDEX('[1]予選ヒート-レース結果表・グリッド用（貼付）'!$A:$Z,MATCH($B43,'[1]予選ヒート-レース結果表・グリッド用（貼付）'!$A:$A,0),MATCH("名前",'[1]予選ヒート-レース結果表・グリッド用（貼付）'!$1:$1,0)),"")</f>
        <v>井上 一矢</v>
      </c>
      <c r="E43" s="28"/>
      <c r="F43" s="30"/>
      <c r="G43" s="1">
        <f>IF(MAX('[1]予選ヒート-レース結果表・グリッド用（貼付）'!A:A)&gt;B43,B43+1,"")</f>
        <v>16</v>
      </c>
      <c r="H43" s="43">
        <f>IFERROR(INDEX('[1]予選ヒート-レース結果表・グリッド用（貼付）'!$A:$Z,MATCH($G43,'[1]予選ヒート-レース結果表・グリッド用（貼付）'!$A:$A,0),MATCH("No.",'[1]予選ヒート-レース結果表・グリッド用（貼付）'!$1:$1,0)),"")</f>
        <v>19</v>
      </c>
      <c r="I43" s="28" t="str">
        <f>IFERROR(INDEX('[1]予選ヒート-レース結果表・グリッド用（貼付）'!$A:$Z,MATCH($G43,'[1]予選ヒート-レース結果表・グリッド用（貼付）'!$A:$A,0),MATCH("名前",'[1]予選ヒート-レース結果表・グリッド用（貼付）'!$1:$1,0)),"")</f>
        <v>HIROTEC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tr">
        <f>IFERROR(IF(INDEX('[1]予選ヒート-レース結果表・グリッド用（貼付）'!$A:$Z,MATCH(B43,'[1]予選ヒート-レース結果表・グリッド用（貼付）'!$A:$A,0),MATCH("クラス",'[1]予選ヒート-レース結果表・グリッド用（貼付）'!$1:$1,0))=0,"",INDEX('[1]予選ヒート-レース結果表・グリッド用（貼付）'!$A:$Z,MATCH(B43,'[1]予選ヒート-レース結果表・グリッド用（貼付）'!$A:$A,0),MATCH("クラス",'[1]予選ヒート-レース結果表・グリッド用（貼付）'!$1:$1,0))),"")</f>
        <v/>
      </c>
      <c r="D44" s="33"/>
      <c r="E44" s="44"/>
      <c r="F44" s="32" t="str">
        <f>IFERROR(INDEX('[1]予選ヒート-レース結果表・グリッド用（貼付）'!$A:$Z,MATCH($B43,'[1]予選ヒート-レース結果表・グリッド用（貼付）'!$A:$A,0),MATCH("Model/Engine",'[1]予選ヒート-レース結果表・グリッド用（貼付）'!$1:$1,0)),"")</f>
        <v>EIKOｶｰﾄ/ROTAX</v>
      </c>
      <c r="G44" s="20"/>
      <c r="H44" s="35" t="str">
        <f>IFERROR(IF(INDEX('[1]予選ヒート-レース結果表・グリッド用（貼付）'!$A:$Z,MATCH(G43,'[1]予選ヒート-レース結果表・グリッド用（貼付）'!$A:$A,0),MATCH("クラス",'[1]予選ヒート-レース結果表・グリッド用（貼付）'!$1:$1,0))=0,"",INDEX('[1]予選ヒート-レース結果表・グリッド用（貼付）'!$A:$Z,MATCH(G43,'[1]予選ヒート-レース結果表・グリッド用（貼付）'!$A:$A,0),MATCH("クラス",'[1]予選ヒート-レース結果表・グリッド用（貼付）'!$1:$1,0))),"")</f>
        <v/>
      </c>
      <c r="I44" s="33"/>
      <c r="J44" s="44"/>
      <c r="K44" s="32" t="str">
        <f>IFERROR(INDEX('[1]予選ヒート-レース結果表・グリッド用（貼付）'!$A:$Z,MATCH($G43,'[1]予選ヒート-レース結果表・グリッド用（貼付）'!$A:$A,0),MATCH("Model/Engine",'[1]予選ヒート-レース結果表・グリッド用（貼付）'!$1:$1,0)),"")</f>
        <v>ﾄﾞﾗｺﾞｺﾙｾ/ROTAX</v>
      </c>
      <c r="L44" s="47"/>
      <c r="M44" s="8"/>
    </row>
    <row r="45" spans="1:13" ht="9" customHeight="1" x14ac:dyDescent="0.15">
      <c r="A45" s="8"/>
      <c r="B45" s="20"/>
      <c r="C45" s="40" t="str">
        <f>IF(IFERROR(INDEX('[1]予選ヒート-レース結果表・グリッド用（貼付）'!$A:$Z,MATCH($B43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43,'[1]予選ヒート-レース結果表・グリッド用（貼付）'!$A:$A,0),MATCH("team",'[1]予選ヒート-レース結果表・グリッド用（貼付）'!$1:$1,0)),""))</f>
        <v>ﾄﾚﾝﾀｸﾜﾄﾛ</v>
      </c>
      <c r="D45" s="45"/>
      <c r="E45" s="40"/>
      <c r="F45" s="39"/>
      <c r="G45" s="20"/>
      <c r="H45" s="40" t="str">
        <f>IFERROR(IF(INDEX('[1]予選ヒート-レース結果表・グリッド用（貼付）'!$A:$Z,MATCH($G43,'[1]予選ヒート-レース結果表・グリッド用（貼付）'!$A:$A,0),MATCH("team",'[1]予選ヒート-レース結果表・グリッド用（貼付）'!$1:$1,0))=0,"",INDEX('[1]予選ヒート-レース結果表・グリッド用（貼付）'!$A:$Z,MATCH($G43,'[1]予選ヒート-レース結果表・グリッド用（貼付）'!$A:$A,0),MATCH("team",'[1]予選ヒート-レース結果表・グリッド用（貼付）'!$1:$1,0))),"")</f>
        <v>株式会社大和あいさぽｰとERS</v>
      </c>
      <c r="I45" s="45"/>
      <c r="J45" s="40"/>
      <c r="K45" s="39"/>
      <c r="L45" s="41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f>IF(MAX('[1]予選ヒート-レース結果表・グリッド用（貼付）'!A:A)&gt;G43,G43+1,"")</f>
        <v>17</v>
      </c>
      <c r="C47" s="43">
        <f>IFERROR(INDEX('[1]予選ヒート-レース結果表・グリッド用（貼付）'!$A:$Z,MATCH($B47,'[1]予選ヒート-レース結果表・グリッド用（貼付）'!$A:$A,0),MATCH("No.",'[1]予選ヒート-レース結果表・グリッド用（貼付）'!$1:$1,0)),"")</f>
        <v>23</v>
      </c>
      <c r="D47" s="28" t="str">
        <f>IFERROR(INDEX('[1]予選ヒート-レース結果表・グリッド用（貼付）'!$A:$Z,MATCH($B47,'[1]予選ヒート-レース結果表・グリッド用（貼付）'!$A:$A,0),MATCH("名前",'[1]予選ヒート-レース結果表・グリッド用（貼付）'!$1:$1,0)),"")</f>
        <v>今井 雅慶</v>
      </c>
      <c r="E47" s="28"/>
      <c r="F47" s="30"/>
      <c r="G47" s="1">
        <f>IF(MAX('[1]予選ヒート-レース結果表・グリッド用（貼付）'!A:A)&gt;B47,B47+1,"")</f>
        <v>18</v>
      </c>
      <c r="H47" s="43">
        <f>IFERROR(INDEX('[1]予選ヒート-レース結果表・グリッド用（貼付）'!$A:$Z,MATCH($G47,'[1]予選ヒート-レース結果表・グリッド用（貼付）'!$A:$A,0),MATCH("No.",'[1]予選ヒート-レース結果表・グリッド用（貼付）'!$1:$1,0)),"")</f>
        <v>30</v>
      </c>
      <c r="I47" s="28" t="str">
        <f>IFERROR(INDEX('[1]予選ヒート-レース結果表・グリッド用（貼付）'!$A:$Z,MATCH($G47,'[1]予選ヒート-レース結果表・グリッド用（貼付）'!$A:$A,0),MATCH("名前",'[1]予選ヒート-レース結果表・グリッド用（貼付）'!$1:$1,0)),"")</f>
        <v>小川 健一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tr">
        <f>IFERROR(IF(INDEX('[1]予選ヒート-レース結果表・グリッド用（貼付）'!$A:$Z,MATCH(B47,'[1]予選ヒート-レース結果表・グリッド用（貼付）'!$A:$A,0),MATCH("クラス",'[1]予選ヒート-レース結果表・グリッド用（貼付）'!$1:$1,0))=0,"",INDEX('[1]予選ヒート-レース結果表・グリッド用（貼付）'!$A:$Z,MATCH(B47,'[1]予選ヒート-レース結果表・グリッド用（貼付）'!$A:$A,0),MATCH("クラス",'[1]予選ヒート-レース結果表・グリッド用（貼付）'!$1:$1,0))),"")</f>
        <v/>
      </c>
      <c r="D48" s="33"/>
      <c r="E48" s="44"/>
      <c r="F48" s="32" t="str">
        <f>IFERROR(INDEX('[1]予選ヒート-レース結果表・グリッド用（貼付）'!$A:$Z,MATCH($B47,'[1]予選ヒート-レース結果表・グリッド用（貼付）'!$A:$A,0),MATCH("Model/Engine",'[1]予選ヒート-レース結果表・グリッド用（貼付）'!$1:$1,0)),"")</f>
        <v>CL/ROTAX</v>
      </c>
      <c r="G48" s="20"/>
      <c r="H48" s="35" t="str">
        <f>IFERROR(IF(INDEX('[1]予選ヒート-レース結果表・グリッド用（貼付）'!$A:$Z,MATCH(G47,'[1]予選ヒート-レース結果表・グリッド用（貼付）'!$A:$A,0),MATCH("クラス",'[1]予選ヒート-レース結果表・グリッド用（貼付）'!$1:$1,0))=0,"",INDEX('[1]予選ヒート-レース結果表・グリッド用（貼付）'!$A:$Z,MATCH(G47,'[1]予選ヒート-レース結果表・グリッド用（貼付）'!$A:$A,0),MATCH("クラス",'[1]予選ヒート-レース結果表・グリッド用（貼付）'!$1:$1,0))),"")</f>
        <v/>
      </c>
      <c r="I48" s="33"/>
      <c r="J48" s="44"/>
      <c r="K48" s="32" t="str">
        <f>IFERROR(INDEX('[1]予選ヒート-レース結果表・グリッド用（貼付）'!$A:$Z,MATCH($G47,'[1]予選ヒート-レース結果表・グリッド用（貼付）'!$A:$A,0),MATCH("Model/Engine",'[1]予選ヒート-レース結果表・グリッド用（貼付）'!$1:$1,0)),"")</f>
        <v>LN KART/ROTAX</v>
      </c>
      <c r="L48" s="47"/>
      <c r="M48" s="8"/>
    </row>
    <row r="49" spans="1:13" ht="9" customHeight="1" x14ac:dyDescent="0.15">
      <c r="A49" s="8"/>
      <c r="B49" s="20"/>
      <c r="C49" s="40" t="str">
        <f>IF(IFERROR(INDEX('[1]予選ヒート-レース結果表・グリッド用（貼付）'!$A:$Z,MATCH($B47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47,'[1]予選ヒート-レース結果表・グリッド用（貼付）'!$A:$A,0),MATCH("team",'[1]予選ヒート-レース結果表・グリッド用（貼付）'!$1:$1,0)),""))</f>
        <v>MIDcompeti</v>
      </c>
      <c r="D49" s="45"/>
      <c r="E49" s="40"/>
      <c r="F49" s="39"/>
      <c r="G49" s="20"/>
      <c r="H49" s="40" t="str">
        <f>IFERROR(IF(INDEX('[1]予選ヒート-レース結果表・グリッド用（貼付）'!$A:$Z,MATCH($G47,'[1]予選ヒート-レース結果表・グリッド用（貼付）'!$A:$A,0),MATCH("team",'[1]予選ヒート-レース結果表・グリッド用（貼付）'!$1:$1,0))=0,"",INDEX('[1]予選ヒート-レース結果表・グリッド用（貼付）'!$A:$Z,MATCH($G47,'[1]予選ヒート-レース結果表・グリッド用（貼付）'!$A:$A,0),MATCH("team",'[1]予選ヒート-レース結果表・グリッド用（貼付）'!$1:$1,0))),"")</f>
        <v>RT Schritt</v>
      </c>
      <c r="I49" s="45"/>
      <c r="J49" s="40"/>
      <c r="K49" s="39"/>
      <c r="L49" s="41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f>IF(MAX('[1]予選ヒート-レース結果表・グリッド用（貼付）'!A:A)&gt;G47,G47+1,"")</f>
        <v>19</v>
      </c>
      <c r="C51" s="43">
        <f>IFERROR(INDEX('[1]予選ヒート-レース結果表・グリッド用（貼付）'!$A:$Z,MATCH($B51,'[1]予選ヒート-レース結果表・グリッド用（貼付）'!$A:$A,0),MATCH("No.",'[1]予選ヒート-レース結果表・グリッド用（貼付）'!$1:$1,0)),"")</f>
        <v>9</v>
      </c>
      <c r="D51" s="28" t="str">
        <f>IFERROR(INDEX('[1]予選ヒート-レース結果表・グリッド用（貼付）'!$A:$Z,MATCH($B51,'[1]予選ヒート-レース結果表・グリッド用（貼付）'!$A:$A,0),MATCH("名前",'[1]予選ヒート-レース結果表・グリッド用（貼付）'!$1:$1,0)),"")</f>
        <v>上岡 昌生</v>
      </c>
      <c r="E51" s="28"/>
      <c r="F51" s="30"/>
      <c r="G51" s="1">
        <f>IF(MAX('[1]予選ヒート-レース結果表・グリッド用（貼付）'!A:A)&gt;B51,B51+1,"")</f>
        <v>20</v>
      </c>
      <c r="H51" s="43">
        <f>IFERROR(INDEX('[1]予選ヒート-レース結果表・グリッド用（貼付）'!$A:$Z,MATCH($G51,'[1]予選ヒート-レース結果表・グリッド用（貼付）'!$A:$A,0),MATCH("No.",'[1]予選ヒート-レース結果表・グリッド用（貼付）'!$1:$1,0)),"")</f>
        <v>16</v>
      </c>
      <c r="I51" s="28" t="str">
        <f>IFERROR(INDEX('[1]予選ヒート-レース結果表・グリッド用（貼付）'!$A:$Z,MATCH($G51,'[1]予選ヒート-レース結果表・グリッド用（貼付）'!$A:$A,0),MATCH("名前",'[1]予選ヒート-レース結果表・グリッド用（貼付）'!$1:$1,0)),"")</f>
        <v>木村 一眞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tr">
        <f>IFERROR(IF(INDEX('[1]予選ヒート-レース結果表・グリッド用（貼付）'!$A:$Z,MATCH(B51,'[1]予選ヒート-レース結果表・グリッド用（貼付）'!$A:$A,0),MATCH("クラス",'[1]予選ヒート-レース結果表・グリッド用（貼付）'!$1:$1,0))=0,"",INDEX('[1]予選ヒート-レース結果表・グリッド用（貼付）'!$A:$Z,MATCH(B51,'[1]予選ヒート-レース結果表・グリッド用（貼付）'!$A:$A,0),MATCH("クラス",'[1]予選ヒート-レース結果表・グリッド用（貼付）'!$1:$1,0))),"")</f>
        <v/>
      </c>
      <c r="D52" s="33"/>
      <c r="E52" s="44"/>
      <c r="F52" s="32" t="str">
        <f>IFERROR(INDEX('[1]予選ヒート-レース結果表・グリッド用（貼付）'!$A:$Z,MATCH($B51,'[1]予選ヒート-レース結果表・グリッド用（貼付）'!$A:$A,0),MATCH("Model/Engine",'[1]予選ヒート-レース結果表・グリッド用（貼付）'!$1:$1,0)),"")</f>
        <v>ｺｽﾐｯｸ/ROTAX</v>
      </c>
      <c r="G52" s="20"/>
      <c r="H52" s="35" t="str">
        <f>IFERROR(IF(INDEX('[1]予選ヒート-レース結果表・グリッド用（貼付）'!$A:$Z,MATCH(G51,'[1]予選ヒート-レース結果表・グリッド用（貼付）'!$A:$A,0),MATCH("クラス",'[1]予選ヒート-レース結果表・グリッド用（貼付）'!$1:$1,0))=0,"",INDEX('[1]予選ヒート-レース結果表・グリッド用（貼付）'!$A:$Z,MATCH(G51,'[1]予選ヒート-レース結果表・グリッド用（貼付）'!$A:$A,0),MATCH("クラス",'[1]予選ヒート-レース結果表・グリッド用（貼付）'!$1:$1,0))),"")</f>
        <v/>
      </c>
      <c r="I52" s="33"/>
      <c r="J52" s="44"/>
      <c r="K52" s="32" t="str">
        <f>IFERROR(INDEX('[1]予選ヒート-レース結果表・グリッド用（貼付）'!$A:$Z,MATCH($G51,'[1]予選ヒート-レース結果表・グリッド用（貼付）'!$A:$A,0),MATCH("Model/Engine",'[1]予選ヒート-レース結果表・グリッド用（貼付）'!$1:$1,0)),"")</f>
        <v>CRG/ROTAX</v>
      </c>
      <c r="L52" s="47"/>
      <c r="M52" s="8"/>
    </row>
    <row r="53" spans="1:13" ht="9" customHeight="1" x14ac:dyDescent="0.15">
      <c r="A53" s="8"/>
      <c r="B53" s="20"/>
      <c r="C53" s="40" t="str">
        <f>IF(IFERROR(INDEX('[1]予選ヒート-レース結果表・グリッド用（貼付）'!$A:$Z,MATCH($B51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51,'[1]予選ヒート-レース結果表・グリッド用（貼付）'!$A:$A,0),MATCH("team",'[1]予選ヒート-レース結果表・グリッド用（貼付）'!$1:$1,0)),""))</f>
        <v>HRS JAPAN</v>
      </c>
      <c r="D53" s="45"/>
      <c r="E53" s="40"/>
      <c r="F53" s="39"/>
      <c r="G53" s="20"/>
      <c r="H53" s="40" t="str">
        <f>IFERROR(IF(INDEX('[1]予選ヒート-レース結果表・グリッド用（貼付）'!$A:$Z,MATCH($G51,'[1]予選ヒート-レース結果表・グリッド用（貼付）'!$A:$A,0),MATCH("team",'[1]予選ヒート-レース結果表・グリッド用（貼付）'!$1:$1,0))=0,"",INDEX('[1]予選ヒート-レース結果表・グリッド用（貼付）'!$A:$Z,MATCH($G51,'[1]予選ヒート-レース結果表・グリッド用（貼付）'!$A:$A,0),MATCH("team",'[1]予選ヒート-レース結果表・グリッド用（貼付）'!$1:$1,0))),"")</f>
        <v>ｶｷｴﾚｰｼﾝｸﾞ</v>
      </c>
      <c r="I53" s="45"/>
      <c r="J53" s="40"/>
      <c r="K53" s="39"/>
      <c r="L53" s="41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>
        <f>IF(MAX('[1]予選ヒート-レース結果表・グリッド用（貼付）'!A:A)&gt;G51,G51+1,"")</f>
        <v>21</v>
      </c>
      <c r="C55" s="43">
        <f>IFERROR(INDEX('[1]予選ヒート-レース結果表・グリッド用（貼付）'!$A:$Z,MATCH($B55,'[1]予選ヒート-レース結果表・グリッド用（貼付）'!$A:$A,0),MATCH("No.",'[1]予選ヒート-レース結果表・グリッド用（貼付）'!$1:$1,0)),"")</f>
        <v>25</v>
      </c>
      <c r="D55" s="28" t="str">
        <f>IFERROR(INDEX('[1]予選ヒート-レース結果表・グリッド用（貼付）'!$A:$Z,MATCH($B55,'[1]予選ヒート-レース結果表・グリッド用（貼付）'!$A:$A,0),MATCH("名前",'[1]予選ヒート-レース結果表・グリッド用（貼付）'!$1:$1,0)),"")</f>
        <v>MOON SUNGHOON</v>
      </c>
      <c r="E55" s="28"/>
      <c r="F55" s="30"/>
      <c r="G55" s="1">
        <f>IF(MAX('[1]予選ヒート-レース結果表・グリッド用（貼付）'!A:A)&gt;B55,B55+1,"")</f>
        <v>22</v>
      </c>
      <c r="H55" s="43">
        <f>IFERROR(INDEX('[1]予選ヒート-レース結果表・グリッド用（貼付）'!$A:$Z,MATCH($G55,'[1]予選ヒート-レース結果表・グリッド用（貼付）'!$A:$A,0),MATCH("No.",'[1]予選ヒート-レース結果表・グリッド用（貼付）'!$1:$1,0)),"")</f>
        <v>11</v>
      </c>
      <c r="I55" s="28" t="str">
        <f>IFERROR(INDEX('[1]予選ヒート-レース結果表・グリッド用（貼付）'!$A:$Z,MATCH($G55,'[1]予選ヒート-レース結果表・グリッド用（貼付）'!$A:$A,0),MATCH("名前",'[1]予選ヒート-レース結果表・グリッド用（貼付）'!$1:$1,0)),"")</f>
        <v>鈴木 伸高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tr">
        <f>IFERROR(IF(INDEX('[1]予選ヒート-レース結果表・グリッド用（貼付）'!$A:$Z,MATCH(B55,'[1]予選ヒート-レース結果表・グリッド用（貼付）'!$A:$A,0),MATCH("クラス",'[1]予選ヒート-レース結果表・グリッド用（貼付）'!$1:$1,0))=0,"",INDEX('[1]予選ヒート-レース結果表・グリッド用（貼付）'!$A:$Z,MATCH(B55,'[1]予選ヒート-レース結果表・グリッド用（貼付）'!$A:$A,0),MATCH("クラス",'[1]予選ヒート-レース結果表・グリッド用（貼付）'!$1:$1,0))),"")</f>
        <v/>
      </c>
      <c r="D56" s="33"/>
      <c r="E56" s="44"/>
      <c r="F56" s="32" t="str">
        <f>IFERROR(INDEX('[1]予選ヒート-レース結果表・グリッド用（貼付）'!$A:$Z,MATCH($B55,'[1]予選ヒート-レース結果表・グリッド用（貼付）'!$A:$A,0),MATCH("Model/Engine",'[1]予選ヒート-レース結果表・グリッド用（貼付）'!$1:$1,0)),"")</f>
        <v>KOSMIC/ROTAX</v>
      </c>
      <c r="G56" s="20"/>
      <c r="H56" s="35" t="str">
        <f>IFERROR(IF(INDEX('[1]予選ヒート-レース結果表・グリッド用（貼付）'!$A:$Z,MATCH(G55,'[1]予選ヒート-レース結果表・グリッド用（貼付）'!$A:$A,0),MATCH("クラス",'[1]予選ヒート-レース結果表・グリッド用（貼付）'!$1:$1,0))=0,"",INDEX('[1]予選ヒート-レース結果表・グリッド用（貼付）'!$A:$Z,MATCH(G55,'[1]予選ヒート-レース結果表・グリッド用（貼付）'!$A:$A,0),MATCH("クラス",'[1]予選ヒート-レース結果表・グリッド用（貼付）'!$1:$1,0))),"")</f>
        <v/>
      </c>
      <c r="I56" s="33"/>
      <c r="J56" s="44"/>
      <c r="K56" s="32" t="str">
        <f>IFERROR(INDEX('[1]予選ヒート-レース結果表・グリッド用（貼付）'!$A:$Z,MATCH($G55,'[1]予選ヒート-レース結果表・グリッド用（貼付）'!$A:$A,0),MATCH("Model/Engine",'[1]予選ヒート-レース結果表・グリッド用（貼付）'!$1:$1,0)),"")</f>
        <v>Drago CORSE/ROTAX</v>
      </c>
      <c r="L56" s="47"/>
      <c r="M56" s="8"/>
    </row>
    <row r="57" spans="1:13" ht="9" customHeight="1" x14ac:dyDescent="0.15">
      <c r="A57" s="8"/>
      <c r="B57" s="20"/>
      <c r="C57" s="40" t="str">
        <f>IF(IFERROR(INDEX('[1]予選ヒート-レース結果表・グリッド用（貼付）'!$A:$Z,MATCH($B55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55,'[1]予選ヒート-レース結果表・グリッド用（貼付）'!$A:$A,0),MATCH("team",'[1]予選ヒート-レース結果表・グリッド用（貼付）'!$1:$1,0)),""))</f>
        <v>MID Competition</v>
      </c>
      <c r="D57" s="45"/>
      <c r="E57" s="40"/>
      <c r="F57" s="39"/>
      <c r="G57" s="20"/>
      <c r="H57" s="40" t="str">
        <f>IFERROR(IF(INDEX('[1]予選ヒート-レース結果表・グリッド用（貼付）'!$A:$Z,MATCH($G55,'[1]予選ヒート-レース結果表・グリッド用（貼付）'!$A:$A,0),MATCH("team",'[1]予選ヒート-レース結果表・グリッド用（貼付）'!$1:$1,0))=0,"",INDEX('[1]予選ヒート-レース結果表・グリッド用（貼付）'!$A:$Z,MATCH($G55,'[1]予選ヒート-レース結果表・グリッド用（貼付）'!$A:$A,0),MATCH("team",'[1]予選ヒート-レース結果表・グリッド用（貼付）'!$1:$1,0))),"")</f>
        <v>IDEAL Racing</v>
      </c>
      <c r="I57" s="45"/>
      <c r="J57" s="40"/>
      <c r="K57" s="39"/>
      <c r="L57" s="41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>
        <f>IF(MAX('[1]予選ヒート-レース結果表・グリッド用（貼付）'!A:A)&gt;G55,G55+1,"")</f>
        <v>23</v>
      </c>
      <c r="C59" s="43">
        <f>IFERROR(INDEX('[1]予選ヒート-レース結果表・グリッド用（貼付）'!$A:$Z,MATCH($B59,'[1]予選ヒート-レース結果表・グリッド用（貼付）'!$A:$A,0),MATCH("No.",'[1]予選ヒート-レース結果表・グリッド用（貼付）'!$1:$1,0)),"")</f>
        <v>8</v>
      </c>
      <c r="D59" s="28" t="str">
        <f>IFERROR(INDEX('[1]予選ヒート-レース結果表・グリッド用（貼付）'!$A:$Z,MATCH($B59,'[1]予選ヒート-レース結果表・グリッド用（貼付）'!$A:$A,0),MATCH("名前",'[1]予選ヒート-レース結果表・グリッド用（貼付）'!$1:$1,0)),"")</f>
        <v>三田村 信弘</v>
      </c>
      <c r="E59" s="28"/>
      <c r="F59" s="30"/>
      <c r="G59" s="1">
        <f>IF(MAX('[1]予選ヒート-レース結果表・グリッド用（貼付）'!A:A)&gt;B59,B59+1,"")</f>
        <v>24</v>
      </c>
      <c r="H59" s="43">
        <f>IFERROR(INDEX('[1]予選ヒート-レース結果表・グリッド用（貼付）'!$A:$Z,MATCH($G59,'[1]予選ヒート-レース結果表・グリッド用（貼付）'!$A:$A,0),MATCH("No.",'[1]予選ヒート-レース結果表・グリッド用（貼付）'!$1:$1,0)),"")</f>
        <v>29</v>
      </c>
      <c r="I59" s="28" t="str">
        <f>IFERROR(INDEX('[1]予選ヒート-レース結果表・グリッド用（貼付）'!$A:$Z,MATCH($G59,'[1]予選ヒート-レース結果表・グリッド用（貼付）'!$A:$A,0),MATCH("名前",'[1]予選ヒート-レース結果表・グリッド用（貼付）'!$1:$1,0)),"")</f>
        <v>谷田 幸史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tr">
        <f>IFERROR(IF(INDEX('[1]予選ヒート-レース結果表・グリッド用（貼付）'!$A:$Z,MATCH(B59,'[1]予選ヒート-レース結果表・グリッド用（貼付）'!$A:$A,0),MATCH("クラス",'[1]予選ヒート-レース結果表・グリッド用（貼付）'!$1:$1,0))=0,"",INDEX('[1]予選ヒート-レース結果表・グリッド用（貼付）'!$A:$Z,MATCH(B59,'[1]予選ヒート-レース結果表・グリッド用（貼付）'!$A:$A,0),MATCH("クラス",'[1]予選ヒート-レース結果表・グリッド用（貼付）'!$1:$1,0))),"")</f>
        <v/>
      </c>
      <c r="D60" s="33"/>
      <c r="E60" s="44"/>
      <c r="F60" s="32" t="str">
        <f>IFERROR(INDEX('[1]予選ヒート-レース結果表・グリッド用（貼付）'!$A:$Z,MATCH($B59,'[1]予選ヒート-レース結果表・グリッド用（貼付）'!$A:$A,0),MATCH("Model/Engine",'[1]予選ヒート-レース結果表・グリッド用（貼付）'!$1:$1,0)),"")</f>
        <v>TONY/ROTAX</v>
      </c>
      <c r="G60" s="20"/>
      <c r="H60" s="35" t="str">
        <f>IFERROR(IF(INDEX('[1]予選ヒート-レース結果表・グリッド用（貼付）'!$A:$Z,MATCH(G59,'[1]予選ヒート-レース結果表・グリッド用（貼付）'!$A:$A,0),MATCH("クラス",'[1]予選ヒート-レース結果表・グリッド用（貼付）'!$1:$1,0))=0,"",INDEX('[1]予選ヒート-レース結果表・グリッド用（貼付）'!$A:$Z,MATCH(G59,'[1]予選ヒート-レース結果表・グリッド用（貼付）'!$A:$A,0),MATCH("クラス",'[1]予選ヒート-レース結果表・グリッド用（貼付）'!$1:$1,0))),"")</f>
        <v/>
      </c>
      <c r="I60" s="33"/>
      <c r="J60" s="44"/>
      <c r="K60" s="32" t="str">
        <f>IFERROR(INDEX('[1]予選ヒート-レース結果表・グリッド用（貼付）'!$A:$Z,MATCH($G59,'[1]予選ヒート-レース結果表・グリッド用（貼付）'!$A:$A,0),MATCH("Model/Engine",'[1]予選ヒート-レース結果表・グリッド用（貼付）'!$1:$1,0)),"")</f>
        <v>KOSMIC/ROTAX</v>
      </c>
      <c r="L60" s="47"/>
      <c r="M60" s="8"/>
    </row>
    <row r="61" spans="1:13" ht="9" customHeight="1" x14ac:dyDescent="0.15">
      <c r="A61" s="8"/>
      <c r="B61" s="20"/>
      <c r="C61" s="40" t="str">
        <f>IF(IFERROR(INDEX('[1]予選ヒート-レース結果表・グリッド用（貼付）'!$A:$Z,MATCH($B59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59,'[1]予選ヒート-レース結果表・グリッド用（貼付）'!$A:$A,0),MATCH("team",'[1]予選ヒート-レース結果表・グリッド用（貼付）'!$1:$1,0)),""))</f>
        <v>ﾁｰﾑｱﾗｼﾞﾝ+ｸﾞﾛｰﾊﾞﾙ</v>
      </c>
      <c r="D61" s="45"/>
      <c r="E61" s="40"/>
      <c r="F61" s="39"/>
      <c r="G61" s="20"/>
      <c r="H61" s="40" t="str">
        <f>IFERROR(IF(INDEX('[1]予選ヒート-レース結果表・グリッド用（貼付）'!$A:$Z,MATCH($G59,'[1]予選ヒート-レース結果表・グリッド用（貼付）'!$A:$A,0),MATCH("team",'[1]予選ヒート-レース結果表・グリッド用（貼付）'!$1:$1,0))=0,"",INDEX('[1]予選ヒート-レース結果表・グリッド用（貼付）'!$A:$Z,MATCH($G59,'[1]予選ヒート-レース結果表・グリッド用（貼付）'!$A:$A,0),MATCH("team",'[1]予選ヒート-レース結果表・グリッド用（貼付）'!$1:$1,0))),"")</f>
        <v>JURAN Racing With Global</v>
      </c>
      <c r="I61" s="45"/>
      <c r="J61" s="40"/>
      <c r="K61" s="39"/>
      <c r="L61" s="41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>
        <f>IF(MAX('[1]予選ヒート-レース結果表・グリッド用（貼付）'!A:A)&gt;G59,G59+1,"")</f>
        <v>25</v>
      </c>
      <c r="C63" s="43">
        <f>IFERROR(INDEX('[1]予選ヒート-レース結果表・グリッド用（貼付）'!$A:$Z,MATCH($B63,'[1]予選ヒート-レース結果表・グリッド用（貼付）'!$A:$A,0),MATCH("No.",'[1]予選ヒート-レース結果表・グリッド用（貼付）'!$1:$1,0)),"")</f>
        <v>66</v>
      </c>
      <c r="D63" s="28" t="str">
        <f>IFERROR(INDEX('[1]予選ヒート-レース結果表・グリッド用（貼付）'!$A:$Z,MATCH($B63,'[1]予選ヒート-レース結果表・グリッド用（貼付）'!$A:$A,0),MATCH("名前",'[1]予選ヒート-レース結果表・グリッド用（貼付）'!$1:$1,0)),"")</f>
        <v>中本 功三</v>
      </c>
      <c r="E63" s="28"/>
      <c r="F63" s="30"/>
      <c r="G63" s="1">
        <f>IF(MAX('[1]予選ヒート-レース結果表・グリッド用（貼付）'!A:A)&gt;B63,B63+1,"")</f>
        <v>26</v>
      </c>
      <c r="H63" s="43">
        <f>IFERROR(INDEX('[1]予選ヒート-レース結果表・グリッド用（貼付）'!$A:$Z,MATCH($G63,'[1]予選ヒート-レース結果表・グリッド用（貼付）'!$A:$A,0),MATCH("No.",'[1]予選ヒート-レース結果表・グリッド用（貼付）'!$1:$1,0)),"")</f>
        <v>44</v>
      </c>
      <c r="I63" s="28" t="str">
        <f>IFERROR(INDEX('[1]予選ヒート-レース結果表・グリッド用（貼付）'!$A:$Z,MATCH($G63,'[1]予選ヒート-レース結果表・グリッド用（貼付）'!$A:$A,0),MATCH("名前",'[1]予選ヒート-レース結果表・グリッド用（貼付）'!$1:$1,0)),"")</f>
        <v>小野 敦郎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tr">
        <f>IFERROR(IF(INDEX('[1]予選ヒート-レース結果表・グリッド用（貼付）'!$A:$Z,MATCH(B63,'[1]予選ヒート-レース結果表・グリッド用（貼付）'!$A:$A,0),MATCH("クラス",'[1]予選ヒート-レース結果表・グリッド用（貼付）'!$1:$1,0))=0,"",INDEX('[1]予選ヒート-レース結果表・グリッド用（貼付）'!$A:$Z,MATCH(B63,'[1]予選ヒート-レース結果表・グリッド用（貼付）'!$A:$A,0),MATCH("クラス",'[1]予選ヒート-レース結果表・グリッド用（貼付）'!$1:$1,0))),"")</f>
        <v/>
      </c>
      <c r="D64" s="33"/>
      <c r="E64" s="44"/>
      <c r="F64" s="32" t="str">
        <f>IFERROR(INDEX('[1]予選ヒート-レース結果表・グリッド用（貼付）'!$A:$Z,MATCH($B63,'[1]予選ヒート-レース結果表・グリッド用（貼付）'!$A:$A,0),MATCH("Model/Engine",'[1]予選ヒート-レース結果表・グリッド用（貼付）'!$1:$1,0)),"")</f>
        <v>crocpromotion/ROTAX</v>
      </c>
      <c r="G64" s="20"/>
      <c r="H64" s="35" t="str">
        <f>IFERROR(IF(INDEX('[1]予選ヒート-レース結果表・グリッド用（貼付）'!$A:$Z,MATCH(G63,'[1]予選ヒート-レース結果表・グリッド用（貼付）'!$A:$A,0),MATCH("クラス",'[1]予選ヒート-レース結果表・グリッド用（貼付）'!$1:$1,0))=0,"",INDEX('[1]予選ヒート-レース結果表・グリッド用（貼付）'!$A:$Z,MATCH(G63,'[1]予選ヒート-レース結果表・グリッド用（貼付）'!$A:$A,0),MATCH("クラス",'[1]予選ヒート-レース結果表・グリッド用（貼付）'!$1:$1,0))),"")</f>
        <v/>
      </c>
      <c r="I64" s="33"/>
      <c r="J64" s="44"/>
      <c r="K64" s="32" t="str">
        <f>IFERROR(INDEX('[1]予選ヒート-レース結果表・グリッド用（貼付）'!$A:$Z,MATCH($G63,'[1]予選ヒート-レース結果表・グリッド用（貼付）'!$A:$A,0),MATCH("Model/Engine",'[1]予選ヒート-レース結果表・グリッド用（貼付）'!$1:$1,0)),"")</f>
        <v>KOSMIC/ROTAX</v>
      </c>
      <c r="L64" s="47"/>
      <c r="M64" s="8"/>
    </row>
    <row r="65" spans="1:13" ht="9" customHeight="1" x14ac:dyDescent="0.15">
      <c r="A65" s="8"/>
      <c r="B65" s="20"/>
      <c r="C65" s="40" t="str">
        <f>IF(IFERROR(INDEX('[1]予選ヒート-レース結果表・グリッド用（貼付）'!$A:$Z,MATCH($B63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63,'[1]予選ヒート-レース結果表・グリッド用（貼付）'!$A:$A,0),MATCH("team",'[1]予選ヒート-レース結果表・グリッド用（貼付）'!$1:$1,0)),""))</f>
        <v>K-TECH with ぴぃたぁぱん</v>
      </c>
      <c r="D65" s="45"/>
      <c r="E65" s="40"/>
      <c r="F65" s="39"/>
      <c r="G65" s="20"/>
      <c r="H65" s="40" t="str">
        <f>IFERROR(IF(INDEX('[1]予選ヒート-レース結果表・グリッド用（貼付）'!$A:$Z,MATCH($G63,'[1]予選ヒート-レース結果表・グリッド用（貼付）'!$A:$A,0),MATCH("team",'[1]予選ヒート-レース結果表・グリッド用（貼付）'!$1:$1,0))=0,"",INDEX('[1]予選ヒート-レース結果表・グリッド用（貼付）'!$A:$Z,MATCH($G63,'[1]予選ヒート-レース結果表・グリッド用（貼付）'!$A:$A,0),MATCH("team",'[1]予選ヒート-レース結果表・グリッド用（貼付）'!$1:$1,0))),"")</f>
        <v>ERS with SACCESS</v>
      </c>
      <c r="I65" s="45"/>
      <c r="J65" s="40"/>
      <c r="K65" s="39"/>
      <c r="L65" s="41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>
        <f>IF(MAX('[1]予選ヒート-レース結果表・グリッド用（貼付）'!A:A)&gt;G63,G63+1,"")</f>
        <v>27</v>
      </c>
      <c r="C67" s="43">
        <f>IFERROR(INDEX('[1]予選ヒート-レース結果表・グリッド用（貼付）'!$A:$Z,MATCH($B67,'[1]予選ヒート-レース結果表・グリッド用（貼付）'!$A:$A,0),MATCH("No.",'[1]予選ヒート-レース結果表・グリッド用（貼付）'!$1:$1,0)),"")</f>
        <v>33</v>
      </c>
      <c r="D67" s="28" t="str">
        <f>IFERROR(INDEX('[1]予選ヒート-レース結果表・グリッド用（貼付）'!$A:$Z,MATCH($B67,'[1]予選ヒート-レース結果表・グリッド用（貼付）'!$A:$A,0),MATCH("名前",'[1]予選ヒート-レース結果表・グリッド用（貼付）'!$1:$1,0)),"")</f>
        <v>加藤 雅規</v>
      </c>
      <c r="E67" s="28"/>
      <c r="F67" s="30"/>
      <c r="G67" s="1" t="str">
        <f>IF(MAX('[1]予選ヒート-レース結果表・グリッド用（貼付）'!A:A)&gt;B67,B67+1,"")</f>
        <v/>
      </c>
      <c r="H67" s="43" t="str">
        <f>IFERROR(INDEX('[1]予選ヒート-レース結果表・グリッド用（貼付）'!$A:$Z,MATCH($G67,'[1]予選ヒート-レース結果表・グリッド用（貼付）'!$A:$A,0),MATCH("No.",'[1]予選ヒート-レース結果表・グリッド用（貼付）'!$1:$1,0)),"")</f>
        <v/>
      </c>
      <c r="I67" s="28" t="str">
        <f>IFERROR(INDEX('[1]予選ヒート-レース結果表・グリッド用（貼付）'!$A:$Z,MATCH($G67,'[1]予選ヒート-レース結果表・グリッド用（貼付）'!$A:$A,0),MATCH("名前",'[1]予選ヒート-レース結果表・グリッド用（貼付）'!$1:$1,0)),"")</f>
        <v/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tr">
        <f>IFERROR(IF(INDEX('[1]予選ヒート-レース結果表・グリッド用（貼付）'!$A:$Z,MATCH(B67,'[1]予選ヒート-レース結果表・グリッド用（貼付）'!$A:$A,0),MATCH("クラス",'[1]予選ヒート-レース結果表・グリッド用（貼付）'!$1:$1,0))=0,"",INDEX('[1]予選ヒート-レース結果表・グリッド用（貼付）'!$A:$Z,MATCH(B67,'[1]予選ヒート-レース結果表・グリッド用（貼付）'!$A:$A,0),MATCH("クラス",'[1]予選ヒート-レース結果表・グリッド用（貼付）'!$1:$1,0))),"")</f>
        <v/>
      </c>
      <c r="D68" s="33"/>
      <c r="E68" s="44"/>
      <c r="F68" s="32" t="str">
        <f>IFERROR(INDEX('[1]予選ヒート-レース結果表・グリッド用（貼付）'!$A:$Z,MATCH($B67,'[1]予選ヒート-レース結果表・グリッド用（貼付）'!$A:$A,0),MATCH("Model/Engine",'[1]予選ヒート-レース結果表・グリッド用（貼付）'!$1:$1,0)),"")</f>
        <v>ｶｰﾄﾘﾊﾟﾌﾞﾘｯｸ/ROTAX</v>
      </c>
      <c r="G68" s="20"/>
      <c r="H68" s="35" t="str">
        <f>IFERROR(IF(INDEX('[1]予選ヒート-レース結果表・グリッド用（貼付）'!$A:$Z,MATCH(G67,'[1]予選ヒート-レース結果表・グリッド用（貼付）'!$A:$A,0),MATCH("クラス",'[1]予選ヒート-レース結果表・グリッド用（貼付）'!$1:$1,0))=0,"",INDEX('[1]予選ヒート-レース結果表・グリッド用（貼付）'!$A:$Z,MATCH(G67,'[1]予選ヒート-レース結果表・グリッド用（貼付）'!$A:$A,0),MATCH("クラス",'[1]予選ヒート-レース結果表・グリッド用（貼付）'!$1:$1,0))),"")</f>
        <v/>
      </c>
      <c r="I68" s="33"/>
      <c r="J68" s="44"/>
      <c r="K68" s="32" t="str">
        <f>IFERROR(INDEX('[1]予選ヒート-レース結果表・グリッド用（貼付）'!$A:$Z,MATCH($G67,'[1]予選ヒート-レース結果表・グリッド用（貼付）'!$A:$A,0),MATCH("Model/Engine",'[1]予選ヒート-レース結果表・グリッド用（貼付）'!$1:$1,0)),"")</f>
        <v/>
      </c>
      <c r="L68" s="47"/>
      <c r="M68" s="8"/>
    </row>
    <row r="69" spans="1:13" ht="9" customHeight="1" x14ac:dyDescent="0.15">
      <c r="A69" s="8"/>
      <c r="B69" s="20"/>
      <c r="C69" s="40" t="str">
        <f>IF(IFERROR(INDEX('[1]予選ヒート-レース結果表・グリッド用（貼付）'!$A:$Z,MATCH($B67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67,'[1]予選ヒート-レース結果表・グリッド用（貼付）'!$A:$A,0),MATCH("team",'[1]予選ヒート-レース結果表・グリッド用（貼付）'!$1:$1,0)),""))</f>
        <v>Triple-K MOMOX</v>
      </c>
      <c r="D69" s="45"/>
      <c r="E69" s="40"/>
      <c r="F69" s="39"/>
      <c r="G69" s="20"/>
      <c r="H69" s="40" t="str">
        <f>IFERROR(IF(INDEX('[1]予選ヒート-レース結果表・グリッド用（貼付）'!$A:$Z,MATCH($G67,'[1]予選ヒート-レース結果表・グリッド用（貼付）'!$A:$A,0),MATCH("team",'[1]予選ヒート-レース結果表・グリッド用（貼付）'!$1:$1,0))=0,"",INDEX('[1]予選ヒート-レース結果表・グリッド用（貼付）'!$A:$Z,MATCH($G67,'[1]予選ヒート-レース結果表・グリッド用（貼付）'!$A:$A,0),MATCH("team",'[1]予選ヒート-レース結果表・グリッド用（貼付）'!$1:$1,0))),"")</f>
        <v/>
      </c>
      <c r="I69" s="45"/>
      <c r="J69" s="40"/>
      <c r="K69" s="39"/>
      <c r="L69" s="41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 t="str">
        <f>IF(MAX('[1]予選ヒート-レース結果表・グリッド用（貼付）'!A:A)&gt;G67,G67+1,"")</f>
        <v/>
      </c>
      <c r="C71" s="43" t="str">
        <f>IFERROR(INDEX('[1]予選ヒート-レース結果表・グリッド用（貼付）'!$A:$Z,MATCH($B71,'[1]予選ヒート-レース結果表・グリッド用（貼付）'!$A:$A,0),MATCH("No.",'[1]予選ヒート-レース結果表・グリッド用（貼付）'!$1:$1,0)),"")</f>
        <v/>
      </c>
      <c r="D71" s="28" t="str">
        <f>IFERROR(INDEX('[1]予選ヒート-レース結果表・グリッド用（貼付）'!$A:$Z,MATCH($B71,'[1]予選ヒート-レース結果表・グリッド用（貼付）'!$A:$A,0),MATCH("名前",'[1]予選ヒート-レース結果表・グリッド用（貼付）'!$1:$1,0)),"")</f>
        <v/>
      </c>
      <c r="E71" s="28"/>
      <c r="F71" s="30"/>
      <c r="G71" s="1" t="str">
        <f>IF(MAX('[1]予選ヒート-レース結果表・グリッド用（貼付）'!A:A)&gt;B71,B71+1,"")</f>
        <v/>
      </c>
      <c r="H71" s="43" t="str">
        <f>IFERROR(INDEX('[1]予選ヒート-レース結果表・グリッド用（貼付）'!$A:$Z,MATCH($G71,'[1]予選ヒート-レース結果表・グリッド用（貼付）'!$A:$A,0),MATCH("No.",'[1]予選ヒート-レース結果表・グリッド用（貼付）'!$1:$1,0)),"")</f>
        <v/>
      </c>
      <c r="I71" s="28" t="str">
        <f>IFERROR(INDEX('[1]予選ヒート-レース結果表・グリッド用（貼付）'!$A:$Z,MATCH($G71,'[1]予選ヒート-レース結果表・グリッド用（貼付）'!$A:$A,0),MATCH("名前",'[1]予選ヒート-レース結果表・グリッド用（貼付）'!$1:$1,0)),"")</f>
        <v/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tr">
        <f>IFERROR(IF(INDEX('[1]予選ヒート-レース結果表・グリッド用（貼付）'!$A:$Z,MATCH(B71,'[1]予選ヒート-レース結果表・グリッド用（貼付）'!$A:$A,0),MATCH("クラス",'[1]予選ヒート-レース結果表・グリッド用（貼付）'!$1:$1,0))=0,"",INDEX('[1]予選ヒート-レース結果表・グリッド用（貼付）'!$A:$Z,MATCH(B71,'[1]予選ヒート-レース結果表・グリッド用（貼付）'!$A:$A,0),MATCH("クラス",'[1]予選ヒート-レース結果表・グリッド用（貼付）'!$1:$1,0))),"")</f>
        <v/>
      </c>
      <c r="D72" s="33"/>
      <c r="E72" s="44"/>
      <c r="F72" s="32" t="str">
        <f>IFERROR(INDEX('[1]予選ヒート-レース結果表・グリッド用（貼付）'!$A:$Z,MATCH($B71,'[1]予選ヒート-レース結果表・グリッド用（貼付）'!$A:$A,0),MATCH("Model/Engine",'[1]予選ヒート-レース結果表・グリッド用（貼付）'!$1:$1,0)),"")</f>
        <v/>
      </c>
      <c r="G72" s="20"/>
      <c r="H72" s="35" t="str">
        <f>IFERROR(IF(INDEX('[1]予選ヒート-レース結果表・グリッド用（貼付）'!$A:$Z,MATCH(G71,'[1]予選ヒート-レース結果表・グリッド用（貼付）'!$A:$A,0),MATCH("クラス",'[1]予選ヒート-レース結果表・グリッド用（貼付）'!$1:$1,0))=0,"",INDEX('[1]予選ヒート-レース結果表・グリッド用（貼付）'!$A:$Z,MATCH(G71,'[1]予選ヒート-レース結果表・グリッド用（貼付）'!$A:$A,0),MATCH("クラス",'[1]予選ヒート-レース結果表・グリッド用（貼付）'!$1:$1,0))),"")</f>
        <v/>
      </c>
      <c r="I72" s="33"/>
      <c r="J72" s="44"/>
      <c r="K72" s="32" t="str">
        <f>IFERROR(INDEX('[1]予選ヒート-レース結果表・グリッド用（貼付）'!$A:$Z,MATCH($G71,'[1]予選ヒート-レース結果表・グリッド用（貼付）'!$A:$A,0),MATCH("Model/Engine",'[1]予選ヒート-レース結果表・グリッド用（貼付）'!$1:$1,0)),"")</f>
        <v/>
      </c>
      <c r="L72" s="47"/>
      <c r="M72" s="8"/>
    </row>
    <row r="73" spans="1:13" ht="9" customHeight="1" x14ac:dyDescent="0.15">
      <c r="A73" s="8"/>
      <c r="B73" s="20"/>
      <c r="C73" s="40" t="str">
        <f>IF(IFERROR(INDEX('[1]予選ヒート-レース結果表・グリッド用（貼付）'!$A:$Z,MATCH($B71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71,'[1]予選ヒート-レース結果表・グリッド用（貼付）'!$A:$A,0),MATCH("team",'[1]予選ヒート-レース結果表・グリッド用（貼付）'!$1:$1,0)),""))</f>
        <v/>
      </c>
      <c r="D73" s="45"/>
      <c r="E73" s="40"/>
      <c r="F73" s="39"/>
      <c r="G73" s="20"/>
      <c r="H73" s="40" t="str">
        <f>IFERROR(IF(INDEX('[1]予選ヒート-レース結果表・グリッド用（貼付）'!$A:$Z,MATCH($G71,'[1]予選ヒート-レース結果表・グリッド用（貼付）'!$A:$A,0),MATCH("team",'[1]予選ヒート-レース結果表・グリッド用（貼付）'!$1:$1,0))=0,"",INDEX('[1]予選ヒート-レース結果表・グリッド用（貼付）'!$A:$Z,MATCH($G71,'[1]予選ヒート-レース結果表・グリッド用（貼付）'!$A:$A,0),MATCH("team",'[1]予選ヒート-レース結果表・グリッド用（貼付）'!$1:$1,0))),"")</f>
        <v/>
      </c>
      <c r="I73" s="45"/>
      <c r="J73" s="40"/>
      <c r="K73" s="39"/>
      <c r="L73" s="41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 t="str">
        <f>IF(MAX('[1]予選ヒート-レース結果表・グリッド用（貼付）'!A:A)&gt;G71,G71+1,"")</f>
        <v/>
      </c>
      <c r="C75" s="43" t="str">
        <f>IFERROR(INDEX('[1]予選ヒート-レース結果表・グリッド用（貼付）'!$A:$Z,MATCH($B75,'[1]予選ヒート-レース結果表・グリッド用（貼付）'!$A:$A,0),MATCH("No.",'[1]予選ヒート-レース結果表・グリッド用（貼付）'!$1:$1,0)),"")</f>
        <v/>
      </c>
      <c r="D75" s="28" t="str">
        <f>IFERROR(INDEX('[1]予選ヒート-レース結果表・グリッド用（貼付）'!$A:$Z,MATCH($B75,'[1]予選ヒート-レース結果表・グリッド用（貼付）'!$A:$A,0),MATCH("名前",'[1]予選ヒート-レース結果表・グリッド用（貼付）'!$1:$1,0)),"")</f>
        <v/>
      </c>
      <c r="E75" s="28"/>
      <c r="F75" s="30"/>
      <c r="G75" s="1" t="str">
        <f>IF(MAX('[1]予選ヒート-レース結果表・グリッド用（貼付）'!A:A)&gt;B75,B75+1,"")</f>
        <v/>
      </c>
      <c r="H75" s="43" t="str">
        <f>IFERROR(INDEX('[1]予選ヒート-レース結果表・グリッド用（貼付）'!$A:$Z,MATCH($G75,'[1]予選ヒート-レース結果表・グリッド用（貼付）'!$A:$A,0),MATCH("No.",'[1]予選ヒート-レース結果表・グリッド用（貼付）'!$1:$1,0)),"")</f>
        <v/>
      </c>
      <c r="I75" s="28" t="str">
        <f>IFERROR(INDEX('[1]予選ヒート-レース結果表・グリッド用（貼付）'!$A:$Z,MATCH($G75,'[1]予選ヒート-レース結果表・グリッド用（貼付）'!$A:$A,0),MATCH("名前",'[1]予選ヒート-レース結果表・グリッド用（貼付）'!$1:$1,0)),"")</f>
        <v/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tr">
        <f>IFERROR(IF(INDEX('[1]予選ヒート-レース結果表・グリッド用（貼付）'!$A:$Z,MATCH(B75,'[1]予選ヒート-レース結果表・グリッド用（貼付）'!$A:$A,0),MATCH("クラス",'[1]予選ヒート-レース結果表・グリッド用（貼付）'!$1:$1,0))=0,"",INDEX('[1]予選ヒート-レース結果表・グリッド用（貼付）'!$A:$Z,MATCH(B75,'[1]予選ヒート-レース結果表・グリッド用（貼付）'!$A:$A,0),MATCH("クラス",'[1]予選ヒート-レース結果表・グリッド用（貼付）'!$1:$1,0))),"")</f>
        <v/>
      </c>
      <c r="D76" s="33"/>
      <c r="E76" s="44"/>
      <c r="F76" s="32" t="str">
        <f>IFERROR(INDEX('[1]予選ヒート-レース結果表・グリッド用（貼付）'!$A:$Z,MATCH($B75,'[1]予選ヒート-レース結果表・グリッド用（貼付）'!$A:$A,0),MATCH("Model/Engine",'[1]予選ヒート-レース結果表・グリッド用（貼付）'!$1:$1,0)),"")</f>
        <v/>
      </c>
      <c r="G76" s="20"/>
      <c r="H76" s="35" t="str">
        <f>IFERROR(IF(INDEX('[1]予選ヒート-レース結果表・グリッド用（貼付）'!$A:$Z,MATCH(G75,'[1]予選ヒート-レース結果表・グリッド用（貼付）'!$A:$A,0),MATCH("クラス",'[1]予選ヒート-レース結果表・グリッド用（貼付）'!$1:$1,0))=0,"",INDEX('[1]予選ヒート-レース結果表・グリッド用（貼付）'!$A:$Z,MATCH(G75,'[1]予選ヒート-レース結果表・グリッド用（貼付）'!$A:$A,0),MATCH("クラス",'[1]予選ヒート-レース結果表・グリッド用（貼付）'!$1:$1,0))),"")</f>
        <v/>
      </c>
      <c r="I76" s="33"/>
      <c r="J76" s="44"/>
      <c r="K76" s="32" t="str">
        <f>IFERROR(INDEX('[1]予選ヒート-レース結果表・グリッド用（貼付）'!$A:$Z,MATCH($G75,'[1]予選ヒート-レース結果表・グリッド用（貼付）'!$A:$A,0),MATCH("Model/Engine",'[1]予選ヒート-レース結果表・グリッド用（貼付）'!$1:$1,0)),"")</f>
        <v/>
      </c>
      <c r="L76" s="47"/>
      <c r="M76" s="8"/>
    </row>
    <row r="77" spans="1:13" ht="9" customHeight="1" x14ac:dyDescent="0.15">
      <c r="A77" s="8"/>
      <c r="B77" s="20"/>
      <c r="C77" s="40" t="str">
        <f>IF(IFERROR(INDEX('[1]予選ヒート-レース結果表・グリッド用（貼付）'!$A:$Z,MATCH($B75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75,'[1]予選ヒート-レース結果表・グリッド用（貼付）'!$A:$A,0),MATCH("team",'[1]予選ヒート-レース結果表・グリッド用（貼付）'!$1:$1,0)),""))</f>
        <v/>
      </c>
      <c r="D77" s="45"/>
      <c r="E77" s="40"/>
      <c r="F77" s="39"/>
      <c r="G77" s="20"/>
      <c r="H77" s="40" t="str">
        <f>IFERROR(IF(INDEX('[1]予選ヒート-レース結果表・グリッド用（貼付）'!$A:$Z,MATCH($G75,'[1]予選ヒート-レース結果表・グリッド用（貼付）'!$A:$A,0),MATCH("team",'[1]予選ヒート-レース結果表・グリッド用（貼付）'!$1:$1,0))=0,"",INDEX('[1]予選ヒート-レース結果表・グリッド用（貼付）'!$A:$Z,MATCH($G75,'[1]予選ヒート-レース結果表・グリッド用（貼付）'!$A:$A,0),MATCH("team",'[1]予選ヒート-レース結果表・グリッド用（貼付）'!$1:$1,0))),"")</f>
        <v/>
      </c>
      <c r="I77" s="45"/>
      <c r="J77" s="40"/>
      <c r="K77" s="39"/>
      <c r="L77" s="41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tr">
        <f>IF(MAX('[1]予選ヒート-レース結果表・グリッド用（貼付）'!A:A)&gt;G75,G75+1,"")</f>
        <v/>
      </c>
      <c r="C79" s="43" t="str">
        <f>IFERROR(INDEX('[1]予選ヒート-レース結果表・グリッド用（貼付）'!$A:$Z,MATCH($B79,'[1]予選ヒート-レース結果表・グリッド用（貼付）'!$A:$A,0),MATCH("No.",'[1]予選ヒート-レース結果表・グリッド用（貼付）'!$1:$1,0)),"")</f>
        <v/>
      </c>
      <c r="D79" s="28" t="str">
        <f>IFERROR(INDEX('[1]予選ヒート-レース結果表・グリッド用（貼付）'!$A:$Z,MATCH($B79,'[1]予選ヒート-レース結果表・グリッド用（貼付）'!$A:$A,0),MATCH("名前",'[1]予選ヒート-レース結果表・グリッド用（貼付）'!$1:$1,0)),"")</f>
        <v/>
      </c>
      <c r="E79" s="28"/>
      <c r="F79" s="30"/>
      <c r="G79" s="1" t="str">
        <f>IF(MAX('[1]予選ヒート-レース結果表・グリッド用（貼付）'!A:A)&gt;B79,B79+1,"")</f>
        <v/>
      </c>
      <c r="H79" s="43" t="str">
        <f>IFERROR(INDEX('[1]予選ヒート-レース結果表・グリッド用（貼付）'!$A:$Z,MATCH($G79,'[1]予選ヒート-レース結果表・グリッド用（貼付）'!$A:$A,0),MATCH("No.",'[1]予選ヒート-レース結果表・グリッド用（貼付）'!$1:$1,0)),"")</f>
        <v/>
      </c>
      <c r="I79" s="28" t="str">
        <f>IFERROR(INDEX('[1]予選ヒート-レース結果表・グリッド用（貼付）'!$A:$Z,MATCH($G79,'[1]予選ヒート-レース結果表・グリッド用（貼付）'!$A:$A,0),MATCH("名前",'[1]予選ヒート-レース結果表・グリッド用（貼付）'!$1:$1,0)),"")</f>
        <v/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tr">
        <f>IFERROR(IF(INDEX('[1]予選ヒート-レース結果表・グリッド用（貼付）'!$A:$Z,MATCH(B79,'[1]予選ヒート-レース結果表・グリッド用（貼付）'!$A:$A,0),MATCH("クラス",'[1]予選ヒート-レース結果表・グリッド用（貼付）'!$1:$1,0))=0,"",INDEX('[1]予選ヒート-レース結果表・グリッド用（貼付）'!$A:$Z,MATCH(B79,'[1]予選ヒート-レース結果表・グリッド用（貼付）'!$A:$A,0),MATCH("クラス",'[1]予選ヒート-レース結果表・グリッド用（貼付）'!$1:$1,0))),"")</f>
        <v/>
      </c>
      <c r="D80" s="33"/>
      <c r="E80" s="44"/>
      <c r="F80" s="32" t="str">
        <f>IFERROR(INDEX('[1]予選ヒート-レース結果表・グリッド用（貼付）'!$A:$Z,MATCH($B79,'[1]予選ヒート-レース結果表・グリッド用（貼付）'!$A:$A,0),MATCH("Model/Engine",'[1]予選ヒート-レース結果表・グリッド用（貼付）'!$1:$1,0)),"")</f>
        <v/>
      </c>
      <c r="G80" s="20"/>
      <c r="H80" s="35" t="str">
        <f>IFERROR(IF(INDEX('[1]予選ヒート-レース結果表・グリッド用（貼付）'!$A:$Z,MATCH(G79,'[1]予選ヒート-レース結果表・グリッド用（貼付）'!$A:$A,0),MATCH("クラス",'[1]予選ヒート-レース結果表・グリッド用（貼付）'!$1:$1,0))=0,"",INDEX('[1]予選ヒート-レース結果表・グリッド用（貼付）'!$A:$Z,MATCH(G79,'[1]予選ヒート-レース結果表・グリッド用（貼付）'!$A:$A,0),MATCH("クラス",'[1]予選ヒート-レース結果表・グリッド用（貼付）'!$1:$1,0))),"")</f>
        <v/>
      </c>
      <c r="I80" s="33"/>
      <c r="J80" s="44"/>
      <c r="K80" s="32" t="str">
        <f>IFERROR(INDEX('[1]予選ヒート-レース結果表・グリッド用（貼付）'!$A:$Z,MATCH($G79,'[1]予選ヒート-レース結果表・グリッド用（貼付）'!$A:$A,0),MATCH("Model/Engine",'[1]予選ヒート-レース結果表・グリッド用（貼付）'!$1:$1,0)),"")</f>
        <v/>
      </c>
      <c r="L80" s="47"/>
      <c r="M80" s="8"/>
    </row>
    <row r="81" spans="1:13" ht="9" customHeight="1" x14ac:dyDescent="0.15">
      <c r="A81" s="8"/>
      <c r="B81" s="20"/>
      <c r="C81" s="40" t="str">
        <f>IF(IFERROR(INDEX('[1]予選ヒート-レース結果表・グリッド用（貼付）'!$A:$Z,MATCH($B79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79,'[1]予選ヒート-レース結果表・グリッド用（貼付）'!$A:$A,0),MATCH("team",'[1]予選ヒート-レース結果表・グリッド用（貼付）'!$1:$1,0)),""))</f>
        <v/>
      </c>
      <c r="D81" s="45"/>
      <c r="E81" s="40"/>
      <c r="F81" s="39"/>
      <c r="G81" s="20"/>
      <c r="H81" s="40" t="str">
        <f>IFERROR(IF(INDEX('[1]予選ヒート-レース結果表・グリッド用（貼付）'!$A:$Z,MATCH($G79,'[1]予選ヒート-レース結果表・グリッド用（貼付）'!$A:$A,0),MATCH("team",'[1]予選ヒート-レース結果表・グリッド用（貼付）'!$1:$1,0))=0,"",INDEX('[1]予選ヒート-レース結果表・グリッド用（貼付）'!$A:$Z,MATCH($G79,'[1]予選ヒート-レース結果表・グリッド用（貼付）'!$A:$A,0),MATCH("team",'[1]予選ヒート-レース結果表・グリッド用（貼付）'!$1:$1,0))),"")</f>
        <v/>
      </c>
      <c r="I81" s="45"/>
      <c r="J81" s="40"/>
      <c r="K81" s="39"/>
      <c r="L81" s="41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2"/>
      <c r="M82" s="8"/>
    </row>
    <row r="83" spans="1:13" x14ac:dyDescent="0.15">
      <c r="A83" s="49"/>
      <c r="B83" s="49"/>
      <c r="C83" s="49"/>
      <c r="D83" s="49"/>
      <c r="E83" s="49"/>
      <c r="F83" s="49"/>
      <c r="L83" s="39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tr">
        <f>"審査委員長 ："&amp;" "&amp;[1]各種設定!$D$20</f>
        <v>審査委員長 ： Hideyuki KOMIYAMA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2022-07-17T06:54:58Z</dcterms:created>
  <dcterms:modified xsi:type="dcterms:W3CDTF">2022-07-17T06:55:28Z</dcterms:modified>
</cp:coreProperties>
</file>